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ick\Desktop\"/>
    </mc:Choice>
  </mc:AlternateContent>
  <bookViews>
    <workbookView xWindow="0" yWindow="0" windowWidth="19200" windowHeight="7488" firstSheet="2" activeTab="7" xr2:uid="{00000000-000D-0000-FFFF-FFFF00000000}"/>
  </bookViews>
  <sheets>
    <sheet name="Lib Mus Commons" sheetId="1" r:id="rId1"/>
    <sheet name="Water Projects" sheetId="2" r:id="rId2"/>
    <sheet name="Sewer" sheetId="3" r:id="rId3"/>
    <sheet name="Drains" sheetId="4" r:id="rId4"/>
    <sheet name="City Hall" sheetId="5" r:id="rId5"/>
    <sheet name="Streets " sheetId="6" r:id="rId6"/>
    <sheet name="Visitor Amenities" sheetId="7" r:id="rId7"/>
    <sheet name="CIP Meeting" sheetId="9" r:id="rId8"/>
    <sheet name="101 Project" sheetId="8" r:id="rId9"/>
  </sheets>
  <externalReferences>
    <externalReference r:id="rId10"/>
  </externalReferences>
  <definedNames>
    <definedName name="City_PR1">'[1]Project Details'!$I$18</definedName>
    <definedName name="City_PR10">'[1]Project Details'!$I$134</definedName>
    <definedName name="City_PR12">'[1]Project Details'!$I$153</definedName>
    <definedName name="City_PR13">'[1]Project Details'!$I$171</definedName>
    <definedName name="City_PR15">'[1]Project Details'!$I$193</definedName>
    <definedName name="City_PR16">'[1]Project Details'!$I$213</definedName>
    <definedName name="City_PR2">'[1]Project Details'!$I$37</definedName>
    <definedName name="City_PR20">'[1]Project Details'!$I$233</definedName>
    <definedName name="City_PR21">'[1]Project Details'!$I$253</definedName>
    <definedName name="City_PR22">'[1]Project Details'!$I$273</definedName>
    <definedName name="City_PR23">'[1]Project Details'!$I$293</definedName>
    <definedName name="City_PR24">'[1]Project Details'!$I$312</definedName>
    <definedName name="City_PR25">'[1]Project Details'!$I$332</definedName>
    <definedName name="City_PR26">'[1]Project Details'!$I$352</definedName>
    <definedName name="City_PR27">'[1]Project Details'!$I$371</definedName>
    <definedName name="City_PR3">'[1]Project Details'!$I$56</definedName>
    <definedName name="City_PR5">'[1]Project Details'!$I$77</definedName>
    <definedName name="City_PR6">'[1]Project Details'!$I$97</definedName>
    <definedName name="City_PR8">'[1]Project Details'!$I$115</definedName>
    <definedName name="_xlnm.Print_Area" localSheetId="8">'101 Project'!$A$1:$J$21</definedName>
    <definedName name="_xlnm.Print_Area" localSheetId="7">'CIP Meeting'!$A$1:$M$42</definedName>
    <definedName name="_xlnm.Print_Area" localSheetId="4">'City Hall'!$A$1:$K$17</definedName>
    <definedName name="_xlnm.Print_Area" localSheetId="3">Drains!$A$1:$M$33</definedName>
    <definedName name="_xlnm.Print_Area" localSheetId="0">'Lib Mus Commons'!$A$1:$I$36</definedName>
    <definedName name="_xlnm.Print_Area" localSheetId="2">Sewer!$A$1:$I$69</definedName>
    <definedName name="_xlnm.Print_Area" localSheetId="5">'Streets '!$A$1:$J$51</definedName>
    <definedName name="_xlnm.Print_Area" localSheetId="6">'Visitor Amenities'!$A$1:$J$18</definedName>
    <definedName name="_xlnm.Print_Area" localSheetId="1">'Water Projects'!$A$1:$I$66</definedName>
    <definedName name="Z_085BBC05_A06C_4038_9C1B_8377F1F75371_.wvu.PrintArea" localSheetId="8" hidden="1">'101 Project'!$A$1:$J$21</definedName>
    <definedName name="Z_085BBC05_A06C_4038_9C1B_8377F1F75371_.wvu.PrintArea" localSheetId="7" hidden="1">'CIP Meeting'!$A$1:$M$42</definedName>
    <definedName name="Z_085BBC05_A06C_4038_9C1B_8377F1F75371_.wvu.PrintArea" localSheetId="4" hidden="1">'City Hall'!$A$1:$K$17</definedName>
    <definedName name="Z_085BBC05_A06C_4038_9C1B_8377F1F75371_.wvu.PrintArea" localSheetId="3" hidden="1">Drains!$A$1:$M$33</definedName>
    <definedName name="Z_085BBC05_A06C_4038_9C1B_8377F1F75371_.wvu.PrintArea" localSheetId="0" hidden="1">'Lib Mus Commons'!$A$1:$I$36</definedName>
    <definedName name="Z_085BBC05_A06C_4038_9C1B_8377F1F75371_.wvu.PrintArea" localSheetId="2" hidden="1">Sewer!$A$1:$I$69</definedName>
    <definedName name="Z_085BBC05_A06C_4038_9C1B_8377F1F75371_.wvu.PrintArea" localSheetId="5" hidden="1">'Streets '!$A$1:$J$51</definedName>
    <definedName name="Z_085BBC05_A06C_4038_9C1B_8377F1F75371_.wvu.PrintArea" localSheetId="6" hidden="1">'Visitor Amenities'!$A$1:$J$18</definedName>
    <definedName name="Z_085BBC05_A06C_4038_9C1B_8377F1F75371_.wvu.PrintArea" localSheetId="1" hidden="1">'Water Projects'!$A$1:$I$66</definedName>
    <definedName name="Z_6A8720F2_CB73_4867_9790_A10459BDAD1B_.wvu.PrintArea" localSheetId="8" hidden="1">'101 Project'!$A$1:$J$21</definedName>
    <definedName name="Z_6A8720F2_CB73_4867_9790_A10459BDAD1B_.wvu.PrintArea" localSheetId="7" hidden="1">'CIP Meeting'!$A$1:$M$42</definedName>
    <definedName name="Z_6A8720F2_CB73_4867_9790_A10459BDAD1B_.wvu.PrintArea" localSheetId="4" hidden="1">'City Hall'!$A$1:$K$17</definedName>
    <definedName name="Z_6A8720F2_CB73_4867_9790_A10459BDAD1B_.wvu.PrintArea" localSheetId="3" hidden="1">Drains!$A$1:$M$33</definedName>
    <definedName name="Z_6A8720F2_CB73_4867_9790_A10459BDAD1B_.wvu.PrintArea" localSheetId="0" hidden="1">'Lib Mus Commons'!$A$1:$I$36</definedName>
    <definedName name="Z_6A8720F2_CB73_4867_9790_A10459BDAD1B_.wvu.PrintArea" localSheetId="2" hidden="1">Sewer!$A$1:$I$69</definedName>
    <definedName name="Z_6A8720F2_CB73_4867_9790_A10459BDAD1B_.wvu.PrintArea" localSheetId="5" hidden="1">'Streets '!$A$1:$J$51</definedName>
    <definedName name="Z_6A8720F2_CB73_4867_9790_A10459BDAD1B_.wvu.PrintArea" localSheetId="6" hidden="1">'Visitor Amenities'!$A$1:$J$18</definedName>
    <definedName name="Z_6A8720F2_CB73_4867_9790_A10459BDAD1B_.wvu.PrintArea" localSheetId="1" hidden="1">'Water Projects'!$A$1:$I$66</definedName>
    <definedName name="Z_A9221A50_FD47_4BC1_8CAD_C5CE55BCF0CE_.wvu.Cols" localSheetId="0" hidden="1">'Lib Mus Commons'!#REF!</definedName>
    <definedName name="Z_A9221A50_FD47_4BC1_8CAD_C5CE55BCF0CE_.wvu.PrintArea" localSheetId="8" hidden="1">'101 Project'!$A$1:$J$21</definedName>
    <definedName name="Z_A9221A50_FD47_4BC1_8CAD_C5CE55BCF0CE_.wvu.PrintArea" localSheetId="7" hidden="1">'CIP Meeting'!$A$1:$L$37</definedName>
    <definedName name="Z_A9221A50_FD47_4BC1_8CAD_C5CE55BCF0CE_.wvu.PrintArea" localSheetId="4" hidden="1">'City Hall'!$A$1:$N$16</definedName>
    <definedName name="Z_A9221A50_FD47_4BC1_8CAD_C5CE55BCF0CE_.wvu.PrintArea" localSheetId="3" hidden="1">Drains!$A$1:$M$33</definedName>
    <definedName name="Z_A9221A50_FD47_4BC1_8CAD_C5CE55BCF0CE_.wvu.PrintArea" localSheetId="5" hidden="1">'Streets '!$A$1:$N$50</definedName>
    <definedName name="Z_A9221A50_FD47_4BC1_8CAD_C5CE55BCF0CE_.wvu.PrintArea" localSheetId="6" hidden="1">'Visitor Amenities'!$A$1:$N$21</definedName>
    <definedName name="Z_A9221A50_FD47_4BC1_8CAD_C5CE55BCF0CE_.wvu.PrintArea" localSheetId="1" hidden="1">'Water Projects'!$A$1:$N$77</definedName>
    <definedName name="Z_B3E74F94_D876_4FEC_91E1_437D2B6F923C_.wvu.PrintArea" localSheetId="8" hidden="1">'101 Project'!$A$1:$J$21</definedName>
    <definedName name="Z_B3E74F94_D876_4FEC_91E1_437D2B6F923C_.wvu.PrintArea" localSheetId="7" hidden="1">'CIP Meeting'!$A$1:$M$42</definedName>
    <definedName name="Z_B3E74F94_D876_4FEC_91E1_437D2B6F923C_.wvu.PrintArea" localSheetId="4" hidden="1">'City Hall'!$A$1:$K$17</definedName>
    <definedName name="Z_B3E74F94_D876_4FEC_91E1_437D2B6F923C_.wvu.PrintArea" localSheetId="3" hidden="1">Drains!$A$1:$M$33</definedName>
    <definedName name="Z_B3E74F94_D876_4FEC_91E1_437D2B6F923C_.wvu.PrintArea" localSheetId="0" hidden="1">'Lib Mus Commons'!$A$1:$I$36</definedName>
    <definedName name="Z_B3E74F94_D876_4FEC_91E1_437D2B6F923C_.wvu.PrintArea" localSheetId="2" hidden="1">Sewer!$A$1:$I$69</definedName>
    <definedName name="Z_B3E74F94_D876_4FEC_91E1_437D2B6F923C_.wvu.PrintArea" localSheetId="5" hidden="1">'Streets '!$A$1:$J$51</definedName>
    <definedName name="Z_B3E74F94_D876_4FEC_91E1_437D2B6F923C_.wvu.PrintArea" localSheetId="6" hidden="1">'Visitor Amenities'!$A$1:$J$18</definedName>
    <definedName name="Z_B3E74F94_D876_4FEC_91E1_437D2B6F923C_.wvu.PrintArea" localSheetId="1" hidden="1">'Water Projects'!$A$1:$I$66</definedName>
  </definedNames>
  <calcPr calcId="171027"/>
  <customWorkbookViews>
    <customWorkbookView name="Rick McClung - Personal View" guid="{085BBC05-A06C-4038-9C1B-8377F1F75371}" mergeInterval="0" personalView="1" maximized="1" xWindow="-9" yWindow="-9" windowWidth="1938" windowHeight="1050" activeSheetId="9"/>
    <customWorkbookView name="Thomas Lauritzen - Personal View" guid="{6A8720F2-CB73-4867-9790-A10459BDAD1B}" mergeInterval="0" personalView="1" maximized="1" xWindow="-8" yWindow="-8" windowWidth="1296" windowHeight="776" activeSheetId="5"/>
    <customWorkbookView name="Larry Lewis - Personal View" guid="{A9221A50-FD47-4BC1-8CAD-C5CE55BCF0CE}" mergeInterval="0" personalView="1" maximized="1" windowWidth="1916" windowHeight="855" activeSheetId="1"/>
    <customWorkbookView name="Joan Davies - Personal View" guid="{B3E74F94-D876-4FEC-91E1-437D2B6F923C}" mergeInterval="0" personalView="1" maximized="1" windowWidth="1916" windowHeight="855" activeSheetId="9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9" l="1"/>
  <c r="G31" i="9"/>
  <c r="I16" i="5" l="1"/>
  <c r="J16" i="5"/>
  <c r="C34" i="1"/>
  <c r="E34" i="1"/>
  <c r="F34" i="1"/>
  <c r="G34" i="1"/>
  <c r="H34" i="1"/>
  <c r="I34" i="1"/>
  <c r="K34" i="1"/>
  <c r="L34" i="1"/>
  <c r="M34" i="1"/>
  <c r="N34" i="1"/>
  <c r="B34" i="1"/>
  <c r="K37" i="9" l="1"/>
  <c r="L37" i="9"/>
  <c r="M37" i="9"/>
  <c r="G29" i="9"/>
  <c r="I29" i="9"/>
  <c r="J29" i="9"/>
  <c r="K29" i="9"/>
  <c r="L29" i="9"/>
  <c r="M29" i="9"/>
  <c r="G27" i="9"/>
  <c r="I27" i="9"/>
  <c r="J27" i="9"/>
  <c r="K27" i="9"/>
  <c r="L27" i="9"/>
  <c r="M27" i="9"/>
  <c r="L23" i="9"/>
  <c r="M23" i="9"/>
  <c r="G19" i="9"/>
  <c r="K19" i="9"/>
  <c r="L19" i="9"/>
  <c r="M19" i="9"/>
  <c r="G17" i="9"/>
  <c r="I17" i="9"/>
  <c r="J17" i="9"/>
  <c r="K17" i="9"/>
  <c r="L17" i="9"/>
  <c r="M17" i="9"/>
  <c r="K14" i="9"/>
  <c r="G12" i="9"/>
  <c r="I12" i="9"/>
  <c r="J12" i="9"/>
  <c r="K12" i="9"/>
  <c r="L12" i="9"/>
  <c r="M12" i="9"/>
  <c r="F12" i="9"/>
  <c r="G11" i="9"/>
  <c r="G34" i="9" s="1"/>
  <c r="M11" i="9"/>
  <c r="F11" i="9"/>
  <c r="D17" i="7"/>
  <c r="D16" i="5" l="1"/>
  <c r="G23" i="9" s="1"/>
  <c r="B58" i="2" l="1"/>
  <c r="F9" i="9" s="1"/>
  <c r="B40" i="2"/>
  <c r="F8" i="9" s="1"/>
  <c r="B68" i="3"/>
  <c r="B66" i="3"/>
  <c r="B39" i="3"/>
  <c r="B61" i="2" l="1"/>
  <c r="J26" i="8"/>
  <c r="J21" i="8"/>
  <c r="J27" i="8" s="1"/>
  <c r="F31" i="9" s="1"/>
  <c r="F24" i="8"/>
  <c r="F23" i="8"/>
  <c r="F17" i="8"/>
  <c r="F15" i="8"/>
  <c r="F13" i="8"/>
  <c r="F11" i="8"/>
  <c r="F8" i="8"/>
  <c r="H21" i="8"/>
  <c r="D21" i="8"/>
  <c r="D26" i="8" s="1"/>
  <c r="F21" i="8" l="1"/>
  <c r="F17" i="7" l="1"/>
  <c r="I19" i="9" s="1"/>
  <c r="I37" i="9" s="1"/>
  <c r="G17" i="7"/>
  <c r="J19" i="9" s="1"/>
  <c r="J37" i="9" s="1"/>
  <c r="H17" i="7"/>
  <c r="I17" i="7"/>
  <c r="J17" i="7"/>
  <c r="L17" i="7"/>
  <c r="M17" i="7"/>
  <c r="N17" i="7"/>
  <c r="E40" i="2"/>
  <c r="I8" i="9" s="1"/>
  <c r="F40" i="2"/>
  <c r="G40" i="2"/>
  <c r="K8" i="9" s="1"/>
  <c r="H40" i="2"/>
  <c r="L8" i="9" s="1"/>
  <c r="I40" i="2"/>
  <c r="M8" i="9" s="1"/>
  <c r="K40" i="2"/>
  <c r="L40" i="2"/>
  <c r="M40" i="2"/>
  <c r="N40" i="2"/>
  <c r="O40" i="2"/>
  <c r="C40" i="2"/>
  <c r="G8" i="9" s="1"/>
  <c r="C17" i="7"/>
  <c r="F19" i="9" s="1"/>
  <c r="F27" i="9"/>
  <c r="F17" i="9"/>
  <c r="E58" i="2"/>
  <c r="I9" i="9" s="1"/>
  <c r="F58" i="2"/>
  <c r="J9" i="9" s="1"/>
  <c r="G58" i="2"/>
  <c r="K9" i="9" s="1"/>
  <c r="H58" i="2"/>
  <c r="L9" i="9" s="1"/>
  <c r="C58" i="2"/>
  <c r="G9" i="9" s="1"/>
  <c r="I58" i="2"/>
  <c r="M9" i="9" s="1"/>
  <c r="K58" i="2"/>
  <c r="L58" i="2"/>
  <c r="M58" i="2"/>
  <c r="N58" i="2"/>
  <c r="O58" i="2"/>
  <c r="E66" i="3"/>
  <c r="F66" i="3"/>
  <c r="G66" i="3"/>
  <c r="H66" i="3"/>
  <c r="C66" i="3"/>
  <c r="E39" i="3"/>
  <c r="F39" i="3"/>
  <c r="G39" i="3"/>
  <c r="K11" i="9" s="1"/>
  <c r="H39" i="3"/>
  <c r="L11" i="9" s="1"/>
  <c r="I39" i="3"/>
  <c r="I66" i="3"/>
  <c r="K39" i="3"/>
  <c r="K66" i="3"/>
  <c r="L39" i="3"/>
  <c r="L66" i="3"/>
  <c r="M39" i="3"/>
  <c r="M66" i="3"/>
  <c r="C39" i="3"/>
  <c r="E21" i="8"/>
  <c r="E26" i="8" s="1"/>
  <c r="F26" i="8" s="1"/>
  <c r="C50" i="6"/>
  <c r="F29" i="9" s="1"/>
  <c r="F50" i="6"/>
  <c r="G50" i="6"/>
  <c r="H50" i="6"/>
  <c r="I50" i="6"/>
  <c r="J50" i="6"/>
  <c r="L50" i="6"/>
  <c r="M50" i="6"/>
  <c r="N50" i="6"/>
  <c r="L14" i="9"/>
  <c r="M14" i="9"/>
  <c r="M34" i="9" s="1"/>
  <c r="M40" i="9" s="1"/>
  <c r="F14" i="9"/>
  <c r="G14" i="9"/>
  <c r="I14" i="9"/>
  <c r="J14" i="9"/>
  <c r="C16" i="5"/>
  <c r="F23" i="9" s="1"/>
  <c r="F16" i="5"/>
  <c r="I23" i="9" s="1"/>
  <c r="G16" i="5"/>
  <c r="J23" i="9" s="1"/>
  <c r="H16" i="5"/>
  <c r="K23" i="9" s="1"/>
  <c r="D29" i="4"/>
  <c r="E29" i="4"/>
  <c r="F29" i="4"/>
  <c r="G29" i="4"/>
  <c r="I29" i="4"/>
  <c r="J29" i="4"/>
  <c r="K29" i="4"/>
  <c r="L29" i="4"/>
  <c r="S29" i="4"/>
  <c r="C29" i="4"/>
  <c r="F68" i="3" l="1"/>
  <c r="J11" i="9"/>
  <c r="E68" i="3"/>
  <c r="I11" i="9"/>
  <c r="I34" i="9" s="1"/>
  <c r="I40" i="9" s="1"/>
  <c r="F61" i="2"/>
  <c r="J8" i="9"/>
  <c r="J34" i="9" s="1"/>
  <c r="J40" i="9" s="1"/>
  <c r="M61" i="2"/>
  <c r="I68" i="3"/>
  <c r="G68" i="3"/>
  <c r="N61" i="2"/>
  <c r="L61" i="2"/>
  <c r="I61" i="2"/>
  <c r="F34" i="9"/>
  <c r="K68" i="3"/>
  <c r="L68" i="3"/>
  <c r="H68" i="3"/>
  <c r="C68" i="3"/>
  <c r="M68" i="3"/>
  <c r="K61" i="2"/>
  <c r="O61" i="2"/>
  <c r="K34" i="9"/>
  <c r="K40" i="9" s="1"/>
  <c r="C61" i="2"/>
  <c r="E61" i="2"/>
  <c r="L34" i="9"/>
  <c r="L40" i="9" s="1"/>
  <c r="H61" i="2"/>
  <c r="G61" i="2"/>
</calcChain>
</file>

<file path=xl/sharedStrings.xml><?xml version="1.0" encoding="utf-8"?>
<sst xmlns="http://schemas.openxmlformats.org/spreadsheetml/2006/main" count="381" uniqueCount="220">
  <si>
    <t>City of Yachats Finance Committee</t>
  </si>
  <si>
    <t>Cost Estimates</t>
  </si>
  <si>
    <t>Capital Spending Category</t>
  </si>
  <si>
    <t>Streets</t>
  </si>
  <si>
    <t>Library</t>
  </si>
  <si>
    <t>Total for Planning Purposes</t>
  </si>
  <si>
    <t>Commons</t>
  </si>
  <si>
    <t>Total</t>
  </si>
  <si>
    <t>5 Year CIP Plan</t>
  </si>
  <si>
    <t>Water Projects</t>
  </si>
  <si>
    <t>Miscellaneous Looping of Waterlines in URD</t>
  </si>
  <si>
    <t>Upgrade Size of Waterlines in URD</t>
  </si>
  <si>
    <t>New Roof</t>
  </si>
  <si>
    <t>Stage Area Electrical Upgrades</t>
  </si>
  <si>
    <t>Balance of List - Not Priortized</t>
  </si>
  <si>
    <t>Parks/Commons/Grounds</t>
  </si>
  <si>
    <t>Community Garden</t>
  </si>
  <si>
    <t>Street</t>
  </si>
  <si>
    <t>Name</t>
  </si>
  <si>
    <t>Gender Drive</t>
  </si>
  <si>
    <t>Surfside Drive</t>
  </si>
  <si>
    <t>Jennifer Lane</t>
  </si>
  <si>
    <t>Combs Circle</t>
  </si>
  <si>
    <t>Hanley Drive</t>
  </si>
  <si>
    <t>King Street - S to 7th</t>
  </si>
  <si>
    <t>Prospect</t>
  </si>
  <si>
    <t>Second Street - West (5)</t>
  </si>
  <si>
    <t>Shell Street</t>
  </si>
  <si>
    <t>Sixth Street - West</t>
  </si>
  <si>
    <t>Spruce Avenue</t>
  </si>
  <si>
    <t>Seventh Street - East</t>
  </si>
  <si>
    <t>Eighth Street</t>
  </si>
  <si>
    <t>Greenhill Drive</t>
  </si>
  <si>
    <t>Cape Ranch Road</t>
  </si>
  <si>
    <t>Crestview Drive</t>
  </si>
  <si>
    <t>Overlook Drive</t>
  </si>
  <si>
    <t>Pacific View</t>
  </si>
  <si>
    <t>Rock Drive</t>
  </si>
  <si>
    <t>Shellmidden</t>
  </si>
  <si>
    <t>Entry Portals - 4 @ 22,500</t>
  </si>
  <si>
    <t>Main Entry Improvements</t>
  </si>
  <si>
    <t>Fire Circle</t>
  </si>
  <si>
    <t>Native American Court</t>
  </si>
  <si>
    <t>YYFAP Courtyard</t>
  </si>
  <si>
    <t>Ball Field</t>
  </si>
  <si>
    <t>First Phase - Raw Water Storage Capacity</t>
  </si>
  <si>
    <t>Sewer Projects</t>
  </si>
  <si>
    <t>Totals</t>
  </si>
  <si>
    <t>King Street - 101 to Turn</t>
  </si>
  <si>
    <t>Little Log Church and Museum</t>
  </si>
  <si>
    <t>City Hall</t>
  </si>
  <si>
    <t>Information Systems Development ($10K Grant)</t>
  </si>
  <si>
    <t>Storm Drains</t>
  </si>
  <si>
    <t>Equipment</t>
  </si>
  <si>
    <t>Loma Ave</t>
  </si>
  <si>
    <t>Ninth Street</t>
  </si>
  <si>
    <t>Pontiac - 3rd to 4th</t>
  </si>
  <si>
    <t>Pontiac - 2nd to 3rd</t>
  </si>
  <si>
    <t>Third Street - West (5 Yr)</t>
  </si>
  <si>
    <t>Beach Ave (5 Yr)</t>
  </si>
  <si>
    <t>Horizon Hill Road (5 Yr)</t>
  </si>
  <si>
    <t>Seventh Street - West (2016) (5 Yr)</t>
  </si>
  <si>
    <t>Lori Lane (County)</t>
  </si>
  <si>
    <t>Sixth Street (East)</t>
  </si>
  <si>
    <t>Windy Way (West)</t>
  </si>
  <si>
    <t>Water System</t>
  </si>
  <si>
    <t>Sewer System</t>
  </si>
  <si>
    <t>Improvement Projects</t>
  </si>
  <si>
    <t>Little Log Church/Museum</t>
  </si>
  <si>
    <t>Improvement projects</t>
  </si>
  <si>
    <t>Highway 101 Corridor</t>
  </si>
  <si>
    <t>Projects</t>
  </si>
  <si>
    <t>2016-17</t>
  </si>
  <si>
    <t>2017-18</t>
  </si>
  <si>
    <t>2018-19</t>
  </si>
  <si>
    <t>Later Years</t>
  </si>
  <si>
    <t>2019-20</t>
  </si>
  <si>
    <t>2020-21</t>
  </si>
  <si>
    <t>2021-22</t>
  </si>
  <si>
    <t>2022-23</t>
  </si>
  <si>
    <t>2023-24</t>
  </si>
  <si>
    <t>101 Project</t>
  </si>
  <si>
    <t>Street Component</t>
  </si>
  <si>
    <t>Sidewalks, Bike Lanes, signage, road surface</t>
  </si>
  <si>
    <t>Within ODOT rightaway</t>
  </si>
  <si>
    <t>Connections and City Upgrades</t>
  </si>
  <si>
    <t>Sleeve the pipes - Stent</t>
  </si>
  <si>
    <t>Right of Way Engineer/Survey</t>
  </si>
  <si>
    <t>Storm Drain Engineering</t>
  </si>
  <si>
    <t>Visitor Amenities</t>
  </si>
  <si>
    <t>South Gateway Sign</t>
  </si>
  <si>
    <t>Additional Parking for Visitors</t>
  </si>
  <si>
    <t>Second Street - East</t>
  </si>
  <si>
    <t>Fifth Street - West</t>
  </si>
  <si>
    <t>Tenth Street - East</t>
  </si>
  <si>
    <t>First Street - West</t>
  </si>
  <si>
    <t>Cedar Avenue</t>
  </si>
  <si>
    <t>Fourth Street - West</t>
  </si>
  <si>
    <t>Reeves Circle</t>
  </si>
  <si>
    <t>2024-25</t>
  </si>
  <si>
    <t>I &amp; I Basin Rehab 20-30 manholes/yr</t>
  </si>
  <si>
    <t>Solids Processing Conveyor</t>
  </si>
  <si>
    <t xml:space="preserve">  to load truck with the use of backhoe and Kubota</t>
  </si>
  <si>
    <t>Sludge Handling Bldg Side Cover</t>
  </si>
  <si>
    <t xml:space="preserve">  need to run screw press when it raining and cans are full</t>
  </si>
  <si>
    <t xml:space="preserve">   Basin by basin basis - manholes and pipelines</t>
  </si>
  <si>
    <t>SCADA Replacement</t>
  </si>
  <si>
    <t xml:space="preserve">   computer is 7 years old and software is obsolete</t>
  </si>
  <si>
    <t xml:space="preserve">Solids Pole Bldg to Cover Truck during Processing </t>
  </si>
  <si>
    <t xml:space="preserve">   keep dry while filling and protects truck from weather</t>
  </si>
  <si>
    <t xml:space="preserve">   to fully enclose and protect U.V. equipment</t>
  </si>
  <si>
    <t>WasteWater Master Plan Update</t>
  </si>
  <si>
    <t xml:space="preserve">   Last master plan projects were completed with the </t>
  </si>
  <si>
    <t xml:space="preserve">   completion of the new wastewater plant in 2009</t>
  </si>
  <si>
    <t>Sewer Equipment</t>
  </si>
  <si>
    <t>Repairs to roll-up Doors on PW Shop</t>
  </si>
  <si>
    <t xml:space="preserve">   total cost to be split with water </t>
  </si>
  <si>
    <t xml:space="preserve">   wind locks are corroded and popping out</t>
  </si>
  <si>
    <t>2020-2021</t>
  </si>
  <si>
    <t>5 yd dump truck</t>
  </si>
  <si>
    <t xml:space="preserve">   current truck needs brakes, constant repairs</t>
  </si>
  <si>
    <t xml:space="preserve">   total cost to be split with water</t>
  </si>
  <si>
    <t>Back-hoe</t>
  </si>
  <si>
    <t xml:space="preserve">  severe corrosion on all hydraulic and fuel lines, radiator</t>
  </si>
  <si>
    <t xml:space="preserve">   shot, total cost to be split with water</t>
  </si>
  <si>
    <t>Trailer to carry little excavator</t>
  </si>
  <si>
    <t xml:space="preserve">   current trailer to small</t>
  </si>
  <si>
    <t>2,000 gallon water truck (Biosolids)</t>
  </si>
  <si>
    <t xml:space="preserve">   back up in case dump truck or screw press fails</t>
  </si>
  <si>
    <t>Replacement Vac Truck</t>
  </si>
  <si>
    <t>Grand Totals</t>
  </si>
  <si>
    <t>E 3rd Street Waterline + all new service lines</t>
  </si>
  <si>
    <t>2025-2026</t>
  </si>
  <si>
    <t>Later</t>
  </si>
  <si>
    <t>Pontiac Waterline W 4th to W 1st</t>
  </si>
  <si>
    <t>Driftwood Waterline W. 4th to W. 6th (behind Commons)</t>
  </si>
  <si>
    <t>E. 2nd Street Waterline &amp; new service lines (S D C Funds)</t>
  </si>
  <si>
    <t>Loma Ave Waterline and new service lines</t>
  </si>
  <si>
    <t>Spruce Ave Waterline and new service lines</t>
  </si>
  <si>
    <t>Gender Waterline and new service lines</t>
  </si>
  <si>
    <t>Windy Way Waterline and service lines</t>
  </si>
  <si>
    <t>Radar and 7th Street Waterline &amp; service lines 250k Reservoir to Hwy 101</t>
  </si>
  <si>
    <t>Enclose Blackstone Booster Stations (all 3)</t>
  </si>
  <si>
    <t>Radio Read Meter Replacement System Wide</t>
  </si>
  <si>
    <t>Earthquake Value and Water Tap - 125k Reservoir</t>
  </si>
  <si>
    <t>Earthquake Value and Water Tap - 250k Reservoir</t>
  </si>
  <si>
    <t>Coat the inside of 125k Reservoir</t>
  </si>
  <si>
    <t>Purchase Watershed or other Protection Agreement</t>
  </si>
  <si>
    <t>Update Conservation &amp; Curtailment &amp; Water Master Plan</t>
  </si>
  <si>
    <t>New Water Plant out of Tsunami Zone (Package Plant)</t>
  </si>
  <si>
    <t>Water Plant is now 25 years old - Systems replace/improve</t>
  </si>
  <si>
    <t>King Street Waterline and all new service lines</t>
  </si>
  <si>
    <t>Water Equipment</t>
  </si>
  <si>
    <t xml:space="preserve"> Later</t>
  </si>
  <si>
    <t>Replacement of the south wall</t>
  </si>
  <si>
    <t>PUD Underground</t>
  </si>
  <si>
    <t>West Wall</t>
  </si>
  <si>
    <t>Upgrade Accounting Systems</t>
  </si>
  <si>
    <t>Repairs to Shop Doors (cost shared with Sewer Fund)</t>
  </si>
  <si>
    <t>501 Building</t>
  </si>
  <si>
    <t>Capital</t>
  </si>
  <si>
    <t>Reveue Sources</t>
  </si>
  <si>
    <t>Grants</t>
  </si>
  <si>
    <t>Revenue Sources</t>
  </si>
  <si>
    <t>Gen. Fund</t>
  </si>
  <si>
    <t>State</t>
  </si>
  <si>
    <t>South Tank (Funded by IFA Loan)</t>
  </si>
  <si>
    <t>Project</t>
  </si>
  <si>
    <t>Impact</t>
  </si>
  <si>
    <t>Original</t>
  </si>
  <si>
    <t>CIP Plan</t>
  </si>
  <si>
    <t>Waterline</t>
  </si>
  <si>
    <t>Sewer Sidebore</t>
  </si>
  <si>
    <t>ODOT Grants</t>
  </si>
  <si>
    <t>City Contribution</t>
  </si>
  <si>
    <t>Additional Grants</t>
  </si>
  <si>
    <t>Incurred</t>
  </si>
  <si>
    <t>through</t>
  </si>
  <si>
    <t>Estimate</t>
  </si>
  <si>
    <t>to</t>
  </si>
  <si>
    <t>Completion</t>
  </si>
  <si>
    <t>CY CIP</t>
  </si>
  <si>
    <t>Current Fund 20 Balance</t>
  </si>
  <si>
    <t>Slight difference in allocation of Engineering Fees</t>
  </si>
  <si>
    <t>Fiscal Year 2016-2017</t>
  </si>
  <si>
    <t>2017-2018 Planning Cycle</t>
  </si>
  <si>
    <t>Plan</t>
  </si>
  <si>
    <t>Amended</t>
  </si>
  <si>
    <t>Upgrade Accounting System</t>
  </si>
  <si>
    <t>Meter Replacement</t>
  </si>
  <si>
    <t>5 Year Capital Improvement Plan</t>
  </si>
  <si>
    <t>Fitness Trail</t>
  </si>
  <si>
    <t>5 Year Capital Improvement Planning</t>
  </si>
  <si>
    <t>Parking Improvements; Multiple Paving areas</t>
  </si>
  <si>
    <t>Towable Spreader</t>
  </si>
  <si>
    <t>Wind machine - Electrical Generator #2</t>
  </si>
  <si>
    <t>Backwash Plumbing Line</t>
  </si>
  <si>
    <t>Funded by SDC's</t>
  </si>
  <si>
    <t>South Reservoir</t>
  </si>
  <si>
    <t>IFA Loan Proceeds</t>
  </si>
  <si>
    <t>2017 - 2018 CIP 5 Year Plan</t>
  </si>
  <si>
    <t>Wind Machine - Elec Generator #1; #3</t>
  </si>
  <si>
    <t>Visitor Amenities Funding</t>
  </si>
  <si>
    <t>City Reserves Funding</t>
  </si>
  <si>
    <t>SDC Funds</t>
  </si>
  <si>
    <t>Constructed in-house</t>
  </si>
  <si>
    <t>Additional Scope items not covered by Pac Ex contract - City responsibility</t>
  </si>
  <si>
    <t>Street Furniture</t>
  </si>
  <si>
    <t>Landscaping</t>
  </si>
  <si>
    <t>Seed Money - Ridge Trail - Signs</t>
  </si>
  <si>
    <t>Yachats Ocen View Drive Trail - Match</t>
  </si>
  <si>
    <t>Basin #8</t>
  </si>
  <si>
    <t>Basin #</t>
  </si>
  <si>
    <t>Master Plan Update</t>
  </si>
  <si>
    <t>Culvert Work - Track as a Project - Maintenance</t>
  </si>
  <si>
    <t>Third Street - East</t>
  </si>
  <si>
    <t>General Fund</t>
  </si>
  <si>
    <t>2017-18 CIP</t>
  </si>
  <si>
    <t>Sliding doors on U.V. Building</t>
  </si>
  <si>
    <t>Manual Transfer Switch between Panel and Auto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</si>
</sst>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;[Red]#,##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37" fontId="0" fillId="0" borderId="0" xfId="0" applyNumberFormat="1"/>
    <xf numFmtId="0" fontId="4" fillId="0" borderId="0" xfId="0" applyFont="1"/>
    <xf numFmtId="0" fontId="1" fillId="0" borderId="0" xfId="0" applyFont="1" applyFill="1" applyAlignment="1">
      <alignment wrapText="1"/>
    </xf>
    <xf numFmtId="37" fontId="0" fillId="0" borderId="0" xfId="0" applyNumberForma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37" fontId="0" fillId="0" borderId="1" xfId="0" applyNumberFormat="1" applyBorder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Alignment="1">
      <alignment horizontal="left" wrapText="1"/>
    </xf>
    <xf numFmtId="0" fontId="6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4" fontId="0" fillId="0" borderId="0" xfId="1" applyNumberFormat="1" applyFont="1"/>
    <xf numFmtId="0" fontId="1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0" xfId="0" applyFont="1"/>
    <xf numFmtId="0" fontId="0" fillId="0" borderId="0" xfId="0" applyBorder="1"/>
    <xf numFmtId="164" fontId="0" fillId="0" borderId="1" xfId="1" applyNumberFormat="1" applyFont="1" applyBorder="1"/>
    <xf numFmtId="0" fontId="0" fillId="0" borderId="0" xfId="0" applyFont="1" applyAlignment="1">
      <alignment horizontal="left"/>
    </xf>
    <xf numFmtId="0" fontId="2" fillId="0" borderId="0" xfId="0" applyFont="1"/>
    <xf numFmtId="165" fontId="0" fillId="0" borderId="0" xfId="4" applyNumberFormat="1" applyFont="1"/>
    <xf numFmtId="165" fontId="0" fillId="0" borderId="0" xfId="0" applyNumberFormat="1"/>
    <xf numFmtId="166" fontId="0" fillId="0" borderId="0" xfId="0" applyNumberFormat="1"/>
    <xf numFmtId="166" fontId="0" fillId="0" borderId="0" xfId="4" applyNumberFormat="1" applyFont="1"/>
    <xf numFmtId="164" fontId="0" fillId="0" borderId="0" xfId="0" applyNumberFormat="1"/>
    <xf numFmtId="49" fontId="0" fillId="0" borderId="0" xfId="0" applyNumberFormat="1"/>
    <xf numFmtId="37" fontId="10" fillId="0" borderId="0" xfId="0" applyNumberFormat="1" applyFont="1"/>
    <xf numFmtId="0" fontId="10" fillId="0" borderId="0" xfId="0" applyFont="1"/>
    <xf numFmtId="164" fontId="10" fillId="0" borderId="0" xfId="1" applyNumberFormat="1" applyFont="1"/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37" fontId="1" fillId="0" borderId="0" xfId="0" applyNumberFormat="1" applyFont="1"/>
    <xf numFmtId="0" fontId="1" fillId="0" borderId="0" xfId="0" applyFont="1" applyFill="1" applyAlignment="1">
      <alignment horizontal="left" vertical="top" wrapText="1"/>
    </xf>
    <xf numFmtId="0" fontId="0" fillId="0" borderId="0" xfId="0" applyAlignment="1"/>
    <xf numFmtId="0" fontId="0" fillId="0" borderId="0" xfId="0" applyNumberFormat="1" applyFont="1" applyFill="1" applyBorder="1" applyAlignment="1" applyProtection="1">
      <alignment horizontal="centerContinuous" vertical="top"/>
    </xf>
    <xf numFmtId="0" fontId="2" fillId="0" borderId="0" xfId="0" applyNumberFormat="1" applyFont="1" applyFill="1" applyBorder="1" applyAlignment="1" applyProtection="1">
      <alignment horizontal="centerContinuous" vertical="top"/>
    </xf>
    <xf numFmtId="164" fontId="1" fillId="0" borderId="0" xfId="1" applyNumberFormat="1" applyFont="1"/>
    <xf numFmtId="0" fontId="0" fillId="0" borderId="0" xfId="0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4"/>
    </xf>
    <xf numFmtId="0" fontId="4" fillId="0" borderId="0" xfId="0" applyNumberFormat="1" applyFont="1" applyFill="1" applyBorder="1" applyAlignment="1" applyProtection="1">
      <alignment horizontal="centerContinuous" vertical="top"/>
    </xf>
    <xf numFmtId="0" fontId="4" fillId="0" borderId="0" xfId="0" applyFont="1" applyBorder="1" applyAlignment="1">
      <alignment horizontal="centerContinuous"/>
    </xf>
    <xf numFmtId="37" fontId="1" fillId="2" borderId="0" xfId="0" applyNumberFormat="1" applyFont="1" applyFill="1"/>
    <xf numFmtId="0" fontId="1" fillId="2" borderId="0" xfId="0" applyFont="1" applyFill="1" applyAlignment="1">
      <alignment wrapText="1"/>
    </xf>
    <xf numFmtId="37" fontId="0" fillId="2" borderId="0" xfId="0" applyNumberFormat="1" applyFill="1"/>
    <xf numFmtId="0" fontId="1" fillId="2" borderId="0" xfId="0" applyFont="1" applyFill="1"/>
    <xf numFmtId="165" fontId="0" fillId="2" borderId="0" xfId="0" applyNumberFormat="1" applyFill="1"/>
    <xf numFmtId="0" fontId="1" fillId="0" borderId="0" xfId="0" applyFont="1" applyAlignment="1">
      <alignment horizontal="center"/>
    </xf>
    <xf numFmtId="37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3">
    <cellStyle name="Comma" xfId="1" builtinId="3"/>
    <cellStyle name="Currency" xfId="4" builtinId="4"/>
    <cellStyle name="Followed Hyperlink" xfId="3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2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Water%20System%202011%20Planning%20V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able Water Enhancement"/>
      <sheetName val="Executive Summary"/>
      <sheetName val="Project Details"/>
      <sheetName val="Water Systems"/>
    </sheetNames>
    <sheetDataSet>
      <sheetData sheetId="0"/>
      <sheetData sheetId="1"/>
      <sheetData sheetId="2">
        <row r="18">
          <cell r="I18">
            <v>23500</v>
          </cell>
        </row>
        <row r="37">
          <cell r="I37">
            <v>40000</v>
          </cell>
        </row>
        <row r="56">
          <cell r="I56">
            <v>350000</v>
          </cell>
        </row>
        <row r="77">
          <cell r="I77">
            <v>142000</v>
          </cell>
        </row>
        <row r="97">
          <cell r="I97">
            <v>160000</v>
          </cell>
        </row>
        <row r="115">
          <cell r="I115">
            <v>124000</v>
          </cell>
        </row>
        <row r="134">
          <cell r="I134">
            <v>118000</v>
          </cell>
        </row>
        <row r="153">
          <cell r="I153">
            <v>32000</v>
          </cell>
        </row>
        <row r="171">
          <cell r="I171">
            <v>149000</v>
          </cell>
        </row>
        <row r="193">
          <cell r="I193">
            <v>324000</v>
          </cell>
        </row>
        <row r="213">
          <cell r="I213">
            <v>214000</v>
          </cell>
        </row>
        <row r="233">
          <cell r="I233">
            <v>95000</v>
          </cell>
        </row>
        <row r="253">
          <cell r="I253">
            <v>100000</v>
          </cell>
        </row>
        <row r="273">
          <cell r="I273">
            <v>700000</v>
          </cell>
        </row>
        <row r="293">
          <cell r="I293">
            <v>100000</v>
          </cell>
        </row>
        <row r="312">
          <cell r="I312">
            <v>92000</v>
          </cell>
        </row>
        <row r="332">
          <cell r="I332">
            <v>92000</v>
          </cell>
        </row>
        <row r="352">
          <cell r="I352">
            <v>46000</v>
          </cell>
        </row>
        <row r="371">
          <cell r="I371">
            <v>46000</v>
          </cell>
        </row>
      </sheetData>
      <sheetData sheetId="3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6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22606A2-3CD2-477B-8C58-E608CEF53295}" diskRevisions="1" revisionId="988" version="2">
  <header guid="{B22606A2-3CD2-477B-8C58-E608CEF53295}" dateTime="2017-09-12T16:52:58" maxSheetId="10" userName="Rick McClung" r:id="rId64">
    <sheetIdMap count="9">
      <sheetId val="1"/>
      <sheetId val="2"/>
      <sheetId val="3"/>
      <sheetId val="4"/>
      <sheetId val="5"/>
      <sheetId val="6"/>
      <sheetId val="7"/>
      <sheetId val="9"/>
      <sheetId val="8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085BBC05_A06C_4038_9C1B_8377F1F75371_.wvu.PrintArea" hidden="1" oldHidden="1">
    <formula>'Lib Mus Commons'!$A$1:$I$36</formula>
  </rdn>
  <rdn rId="0" localSheetId="2" customView="1" name="Z_085BBC05_A06C_4038_9C1B_8377F1F75371_.wvu.PrintArea" hidden="1" oldHidden="1">
    <formula>'Water Projects'!$A$1:$I$66</formula>
  </rdn>
  <rdn rId="0" localSheetId="3" customView="1" name="Z_085BBC05_A06C_4038_9C1B_8377F1F75371_.wvu.PrintArea" hidden="1" oldHidden="1">
    <formula>Sewer!$A$1:$I$69</formula>
  </rdn>
  <rdn rId="0" localSheetId="4" customView="1" name="Z_085BBC05_A06C_4038_9C1B_8377F1F75371_.wvu.PrintArea" hidden="1" oldHidden="1">
    <formula>Drains!$A$1:$M$33</formula>
  </rdn>
  <rdn rId="0" localSheetId="5" customView="1" name="Z_085BBC05_A06C_4038_9C1B_8377F1F75371_.wvu.PrintArea" hidden="1" oldHidden="1">
    <formula>'City Hall'!$A$1:$K$17</formula>
  </rdn>
  <rdn rId="0" localSheetId="6" customView="1" name="Z_085BBC05_A06C_4038_9C1B_8377F1F75371_.wvu.PrintArea" hidden="1" oldHidden="1">
    <formula>'Streets '!$A$1:$J$51</formula>
  </rdn>
  <rdn rId="0" localSheetId="7" customView="1" name="Z_085BBC05_A06C_4038_9C1B_8377F1F75371_.wvu.PrintArea" hidden="1" oldHidden="1">
    <formula>'Visitor Amenities'!$A$1:$J$18</formula>
  </rdn>
  <rdn rId="0" localSheetId="9" customView="1" name="Z_085BBC05_A06C_4038_9C1B_8377F1F75371_.wvu.PrintArea" hidden="1" oldHidden="1">
    <formula>'CIP Meeting'!$A$1:$M$42</formula>
  </rdn>
  <rdn rId="0" localSheetId="8" customView="1" name="Z_085BBC05_A06C_4038_9C1B_8377F1F75371_.wvu.PrintArea" hidden="1" oldHidden="1">
    <formula>'101 Project'!$A$1:$J$21</formula>
  </rdn>
  <rcv guid="{085BBC05-A06C-4038-9C1B-8377F1F7537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zoomScaleNormal="100" zoomScalePageLayoutView="125" workbookViewId="0">
      <pane xSplit="1" ySplit="10" topLeftCell="B20" activePane="bottomRight" state="frozen"/>
      <selection pane="topRight" activeCell="B1" sqref="B1"/>
      <selection pane="bottomLeft" activeCell="A11" sqref="A11"/>
      <selection pane="bottomRight" activeCell="I30" sqref="I30"/>
    </sheetView>
  </sheetViews>
  <sheetFormatPr defaultColWidth="8.88671875" defaultRowHeight="13.2" x14ac:dyDescent="0.25"/>
  <cols>
    <col min="1" max="1" width="49.6640625" customWidth="1"/>
    <col min="2" max="2" width="12.44140625" customWidth="1"/>
    <col min="3" max="3" width="11" customWidth="1"/>
    <col min="4" max="4" width="2.88671875" customWidth="1"/>
    <col min="10" max="10" width="2.33203125" customWidth="1"/>
  </cols>
  <sheetData>
    <row r="1" spans="1:13" x14ac:dyDescent="0.25">
      <c r="A1" s="3" t="s">
        <v>0</v>
      </c>
    </row>
    <row r="2" spans="1:13" x14ac:dyDescent="0.25">
      <c r="A2" s="3" t="s">
        <v>8</v>
      </c>
    </row>
    <row r="3" spans="1:13" x14ac:dyDescent="0.25">
      <c r="A3" s="3" t="s">
        <v>1</v>
      </c>
      <c r="B3" s="50" t="s">
        <v>72</v>
      </c>
      <c r="C3" s="48"/>
    </row>
    <row r="4" spans="1:13" x14ac:dyDescent="0.25">
      <c r="A4" s="3" t="s">
        <v>185</v>
      </c>
      <c r="G4" s="44"/>
    </row>
    <row r="5" spans="1:13" x14ac:dyDescent="0.25">
      <c r="A5" s="3"/>
      <c r="B5" s="1" t="s">
        <v>169</v>
      </c>
      <c r="C5" s="1" t="s">
        <v>187</v>
      </c>
    </row>
    <row r="6" spans="1:13" x14ac:dyDescent="0.25">
      <c r="B6" s="1" t="s">
        <v>160</v>
      </c>
      <c r="C6" s="1" t="s">
        <v>160</v>
      </c>
      <c r="E6" s="55" t="s">
        <v>190</v>
      </c>
      <c r="F6" s="46"/>
      <c r="G6" s="45"/>
      <c r="H6" s="45"/>
      <c r="I6" s="45"/>
    </row>
    <row r="7" spans="1:13" x14ac:dyDescent="0.25">
      <c r="A7" s="1" t="s">
        <v>2</v>
      </c>
      <c r="B7" s="1" t="s">
        <v>186</v>
      </c>
      <c r="C7" s="1" t="s">
        <v>186</v>
      </c>
      <c r="H7" s="11"/>
      <c r="I7" s="11"/>
      <c r="J7" s="11"/>
      <c r="K7" s="11"/>
      <c r="L7" s="11"/>
      <c r="M7" s="11"/>
    </row>
    <row r="8" spans="1:13" x14ac:dyDescent="0.25">
      <c r="A8" s="1"/>
      <c r="B8" s="1"/>
      <c r="C8" s="1"/>
      <c r="D8" s="1"/>
      <c r="E8" s="1"/>
      <c r="F8" s="1"/>
    </row>
    <row r="9" spans="1:13" x14ac:dyDescent="0.25">
      <c r="B9" s="1"/>
      <c r="C9" s="1"/>
      <c r="D9" s="1"/>
      <c r="E9" s="1" t="s">
        <v>73</v>
      </c>
      <c r="F9" s="1" t="s">
        <v>74</v>
      </c>
      <c r="G9" s="1" t="s">
        <v>76</v>
      </c>
      <c r="H9" s="1" t="s">
        <v>77</v>
      </c>
      <c r="I9" s="1" t="s">
        <v>78</v>
      </c>
      <c r="J9" s="1"/>
      <c r="K9" s="1" t="s">
        <v>80</v>
      </c>
      <c r="L9" s="1" t="s">
        <v>99</v>
      </c>
    </row>
    <row r="10" spans="1:13" x14ac:dyDescent="0.25">
      <c r="A10" s="10" t="s">
        <v>4</v>
      </c>
    </row>
    <row r="12" spans="1:13" x14ac:dyDescent="0.25">
      <c r="A12" s="6" t="s">
        <v>156</v>
      </c>
      <c r="B12" s="42">
        <v>40000</v>
      </c>
      <c r="E12" s="36"/>
    </row>
    <row r="14" spans="1:13" x14ac:dyDescent="0.25">
      <c r="A14" s="10" t="s">
        <v>49</v>
      </c>
    </row>
    <row r="16" spans="1:13" x14ac:dyDescent="0.25">
      <c r="A16" s="6" t="s">
        <v>154</v>
      </c>
      <c r="B16" s="2">
        <v>0</v>
      </c>
      <c r="C16" s="42">
        <v>30000</v>
      </c>
      <c r="D16" s="36"/>
      <c r="E16" s="42">
        <v>35000</v>
      </c>
    </row>
    <row r="20" spans="1:12" x14ac:dyDescent="0.25">
      <c r="A20" s="10" t="s">
        <v>6</v>
      </c>
    </row>
    <row r="22" spans="1:12" x14ac:dyDescent="0.25">
      <c r="A22" s="6" t="s">
        <v>195</v>
      </c>
      <c r="H22" s="2">
        <v>100000</v>
      </c>
    </row>
    <row r="23" spans="1:12" x14ac:dyDescent="0.25">
      <c r="A23" s="6" t="s">
        <v>191</v>
      </c>
      <c r="B23" s="2">
        <v>21000</v>
      </c>
      <c r="G23" s="42">
        <v>21000</v>
      </c>
    </row>
    <row r="24" spans="1:12" x14ac:dyDescent="0.25">
      <c r="A24" t="s">
        <v>12</v>
      </c>
      <c r="B24" s="42">
        <v>65000</v>
      </c>
      <c r="C24" s="2"/>
      <c r="D24" s="2"/>
      <c r="F24" s="42">
        <v>30000</v>
      </c>
      <c r="G24" s="42">
        <v>35000</v>
      </c>
    </row>
    <row r="25" spans="1:12" x14ac:dyDescent="0.25">
      <c r="A25" t="s">
        <v>13</v>
      </c>
      <c r="B25" s="2">
        <v>10000</v>
      </c>
      <c r="C25" s="2"/>
      <c r="D25" s="2"/>
    </row>
    <row r="26" spans="1:12" x14ac:dyDescent="0.25">
      <c r="A26" t="s">
        <v>14</v>
      </c>
      <c r="B26" s="2"/>
      <c r="E26" s="2"/>
      <c r="F26" s="2"/>
      <c r="G26" s="2">
        <v>10000</v>
      </c>
      <c r="H26" s="2">
        <v>10000</v>
      </c>
      <c r="I26" s="2">
        <v>10000</v>
      </c>
      <c r="J26" s="2"/>
      <c r="K26" s="2">
        <v>10000</v>
      </c>
      <c r="L26" s="2">
        <v>10000</v>
      </c>
    </row>
    <row r="27" spans="1:12" x14ac:dyDescent="0.25">
      <c r="A27" t="s">
        <v>16</v>
      </c>
      <c r="B27" s="2"/>
      <c r="F27" s="2">
        <v>13000</v>
      </c>
    </row>
    <row r="28" spans="1:12" x14ac:dyDescent="0.25">
      <c r="A28" t="s">
        <v>39</v>
      </c>
      <c r="B28" s="2">
        <v>22500</v>
      </c>
      <c r="C28" s="37"/>
      <c r="D28" s="37"/>
      <c r="F28" s="2">
        <v>22500</v>
      </c>
      <c r="G28" s="2">
        <v>22500</v>
      </c>
      <c r="H28" s="42">
        <v>22500</v>
      </c>
      <c r="I28" s="42">
        <v>22500</v>
      </c>
    </row>
    <row r="29" spans="1:12" x14ac:dyDescent="0.25">
      <c r="A29" s="6" t="s">
        <v>41</v>
      </c>
      <c r="B29" s="42">
        <v>5000</v>
      </c>
      <c r="C29" s="2"/>
      <c r="D29" s="2"/>
      <c r="F29" s="42">
        <v>5000</v>
      </c>
      <c r="G29" s="6"/>
    </row>
    <row r="30" spans="1:12" x14ac:dyDescent="0.25">
      <c r="A30" t="s">
        <v>42</v>
      </c>
      <c r="B30" s="42">
        <v>5000</v>
      </c>
      <c r="C30" s="2"/>
      <c r="D30" s="2"/>
      <c r="F30" s="42">
        <v>5000</v>
      </c>
      <c r="G30" s="6"/>
    </row>
    <row r="31" spans="1:12" x14ac:dyDescent="0.25">
      <c r="A31" t="s">
        <v>43</v>
      </c>
      <c r="B31" s="36"/>
      <c r="F31" s="6"/>
      <c r="G31" s="42">
        <v>28000</v>
      </c>
    </row>
    <row r="32" spans="1:12" x14ac:dyDescent="0.25">
      <c r="A32" t="s">
        <v>44</v>
      </c>
      <c r="B32" s="2"/>
      <c r="C32" s="2">
        <v>2500</v>
      </c>
      <c r="D32" s="2"/>
      <c r="E32" s="42">
        <v>2500</v>
      </c>
    </row>
    <row r="33" spans="1:14" x14ac:dyDescent="0.25">
      <c r="A33" s="6" t="s">
        <v>40</v>
      </c>
      <c r="F33" s="2">
        <v>26000</v>
      </c>
      <c r="G33" s="2"/>
      <c r="H33" s="2"/>
      <c r="I33" s="2"/>
      <c r="J33" s="2"/>
      <c r="K33" s="2"/>
      <c r="L33" s="2"/>
    </row>
    <row r="34" spans="1:14" ht="13.8" thickBot="1" x14ac:dyDescent="0.3">
      <c r="B34" s="12">
        <f>SUM(B22:B33)</f>
        <v>128500</v>
      </c>
      <c r="C34" s="12">
        <f t="shared" ref="C34:N34" si="0">SUM(C22:C33)</f>
        <v>2500</v>
      </c>
      <c r="D34" s="37"/>
      <c r="E34" s="12">
        <f t="shared" si="0"/>
        <v>2500</v>
      </c>
      <c r="F34" s="12">
        <f t="shared" si="0"/>
        <v>101500</v>
      </c>
      <c r="G34" s="12">
        <f t="shared" si="0"/>
        <v>116500</v>
      </c>
      <c r="H34" s="12">
        <f t="shared" si="0"/>
        <v>132500</v>
      </c>
      <c r="I34" s="12">
        <f t="shared" si="0"/>
        <v>32500</v>
      </c>
      <c r="K34" s="12">
        <f t="shared" si="0"/>
        <v>10000</v>
      </c>
      <c r="L34" s="12">
        <f t="shared" si="0"/>
        <v>10000</v>
      </c>
      <c r="M34" s="12">
        <f t="shared" si="0"/>
        <v>0</v>
      </c>
      <c r="N34" s="12">
        <f t="shared" si="0"/>
        <v>0</v>
      </c>
    </row>
    <row r="35" spans="1:14" ht="13.8" thickTop="1" x14ac:dyDescent="0.25"/>
  </sheetData>
  <customSheetViews>
    <customSheetView guid="{085BBC05-A06C-4038-9C1B-8377F1F75371}" fitToPage="1">
      <pane xSplit="1" ySplit="10" topLeftCell="B20" activePane="bottomRight" state="frozen"/>
      <selection pane="bottomRight" activeCell="I30" sqref="I30"/>
      <pageMargins left="0.75" right="0.75" top="1" bottom="1" header="0.5" footer="0.5"/>
      <pageSetup scale="74" orientation="portrait" r:id="rId1"/>
      <headerFooter alignWithMargins="0"/>
    </customSheetView>
    <customSheetView guid="{6A8720F2-CB73-4867-9790-A10459BDAD1B}" showPageBreaks="1" fitToPage="1" printArea="1">
      <pane xSplit="1" ySplit="10" topLeftCell="B20" activePane="bottomRight" state="frozen"/>
      <selection pane="bottomRight" activeCell="I30" sqref="I30"/>
      <pageMargins left="0.75" right="0.75" top="1" bottom="1" header="0.5" footer="0.5"/>
      <pageSetup scale="74" orientation="portrait" r:id="rId2"/>
      <headerFooter alignWithMargins="0"/>
    </customSheetView>
    <customSheetView guid="{A9221A50-FD47-4BC1-8CAD-C5CE55BCF0CE}" scale="125" showPageBreaks="1" fitToPage="1" hiddenColumns="1">
      <pane xSplit="1" ySplit="10" topLeftCell="C11" activePane="bottomRight" state="frozen"/>
      <selection pane="bottomRight" activeCell="F29" sqref="F29"/>
      <pageMargins left="0.75" right="0.75" top="1" bottom="1" header="0.5" footer="0.5"/>
      <pageSetup scale="83" orientation="landscape" r:id="rId3"/>
      <headerFooter alignWithMargins="0"/>
    </customSheetView>
    <customSheetView guid="{B3E74F94-D876-4FEC-91E1-437D2B6F923C}" fitToPage="1">
      <pane xSplit="1" ySplit="10" topLeftCell="B20" activePane="bottomRight" state="frozen"/>
      <selection pane="bottomRight" activeCell="I30" sqref="I30"/>
      <pageMargins left="0.75" right="0.75" top="1" bottom="1" header="0.5" footer="0.5"/>
      <pageSetup scale="74" orientation="portrait" r:id="rId4"/>
      <headerFooter alignWithMargins="0"/>
    </customSheetView>
  </customSheetViews>
  <phoneticPr fontId="3" type="noConversion"/>
  <pageMargins left="0.75" right="0.75" top="1" bottom="1" header="0.5" footer="0.5"/>
  <pageSetup scale="74" orientation="portrait" r:id="rId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7"/>
  <sheetViews>
    <sheetView zoomScaleNormal="100" zoomScalePageLayoutView="125" workbookViewId="0">
      <pane xSplit="1" ySplit="7" topLeftCell="B44" activePane="bottomRight" state="frozen"/>
      <selection pane="topRight" activeCell="B1" sqref="B1"/>
      <selection pane="bottomLeft" activeCell="A8" sqref="A8"/>
      <selection pane="bottomRight" activeCell="E62" sqref="E62"/>
    </sheetView>
  </sheetViews>
  <sheetFormatPr defaultColWidth="8.88671875" defaultRowHeight="13.2" x14ac:dyDescent="0.25"/>
  <cols>
    <col min="1" max="1" width="50.44140625" customWidth="1"/>
    <col min="2" max="2" width="10.109375" bestFit="1" customWidth="1"/>
    <col min="3" max="3" width="11.88671875" bestFit="1" customWidth="1"/>
    <col min="4" max="4" width="4.6640625" customWidth="1"/>
    <col min="5" max="5" width="10.88671875" customWidth="1"/>
    <col min="6" max="7" width="10.109375" bestFit="1" customWidth="1"/>
    <col min="8" max="8" width="10" bestFit="1" customWidth="1"/>
    <col min="9" max="9" width="10" customWidth="1"/>
    <col min="10" max="10" width="3.33203125" customWidth="1"/>
    <col min="11" max="11" width="10.33203125" customWidth="1"/>
    <col min="12" max="12" width="10.44140625" customWidth="1"/>
    <col min="13" max="13" width="10.6640625" bestFit="1" customWidth="1"/>
    <col min="14" max="14" width="11.44140625" customWidth="1"/>
    <col min="15" max="15" width="9.6640625" bestFit="1" customWidth="1"/>
  </cols>
  <sheetData>
    <row r="1" spans="1:16" x14ac:dyDescent="0.25">
      <c r="A1" s="3" t="s">
        <v>0</v>
      </c>
    </row>
    <row r="2" spans="1:16" x14ac:dyDescent="0.25">
      <c r="A2" s="3" t="s">
        <v>8</v>
      </c>
    </row>
    <row r="3" spans="1:16" x14ac:dyDescent="0.25">
      <c r="A3" s="3" t="s">
        <v>1</v>
      </c>
    </row>
    <row r="4" spans="1:16" x14ac:dyDescent="0.25">
      <c r="A4" s="3" t="s">
        <v>185</v>
      </c>
      <c r="B4" s="1" t="s">
        <v>169</v>
      </c>
      <c r="C4" s="11" t="s">
        <v>187</v>
      </c>
      <c r="D4" s="11"/>
      <c r="E4" s="56" t="s">
        <v>192</v>
      </c>
      <c r="F4" s="49"/>
      <c r="G4" s="49"/>
      <c r="H4" s="49"/>
      <c r="I4" s="49"/>
      <c r="J4" s="11"/>
      <c r="K4" s="11"/>
      <c r="L4" s="11"/>
      <c r="M4" s="11"/>
      <c r="N4" s="11"/>
    </row>
    <row r="5" spans="1:16" x14ac:dyDescent="0.25">
      <c r="A5" s="1"/>
      <c r="B5" s="1" t="s">
        <v>160</v>
      </c>
      <c r="C5" s="1" t="s">
        <v>160</v>
      </c>
      <c r="D5" s="1"/>
      <c r="E5" s="1"/>
      <c r="F5" s="1"/>
    </row>
    <row r="6" spans="1:16" x14ac:dyDescent="0.25">
      <c r="A6" s="1" t="s">
        <v>2</v>
      </c>
      <c r="B6" s="1" t="s">
        <v>186</v>
      </c>
      <c r="C6" s="1" t="s">
        <v>186</v>
      </c>
      <c r="D6" s="1"/>
      <c r="E6" s="1" t="s">
        <v>73</v>
      </c>
      <c r="F6" s="1" t="s">
        <v>74</v>
      </c>
      <c r="G6" s="1" t="s">
        <v>76</v>
      </c>
      <c r="H6" s="1" t="s">
        <v>77</v>
      </c>
      <c r="I6" s="1" t="s">
        <v>78</v>
      </c>
      <c r="J6" s="1"/>
      <c r="K6" s="1" t="s">
        <v>79</v>
      </c>
      <c r="L6" s="1" t="s">
        <v>80</v>
      </c>
      <c r="M6" s="1" t="s">
        <v>99</v>
      </c>
      <c r="N6" s="1" t="s">
        <v>132</v>
      </c>
      <c r="O6" s="1" t="s">
        <v>133</v>
      </c>
    </row>
    <row r="8" spans="1:16" x14ac:dyDescent="0.25">
      <c r="A8" s="1" t="s">
        <v>9</v>
      </c>
      <c r="C8" s="2"/>
      <c r="D8" s="2"/>
    </row>
    <row r="9" spans="1:16" x14ac:dyDescent="0.25">
      <c r="A9" s="1"/>
      <c r="C9" s="2"/>
      <c r="D9" s="2"/>
    </row>
    <row r="10" spans="1:16" x14ac:dyDescent="0.25">
      <c r="A10" s="20" t="s">
        <v>196</v>
      </c>
      <c r="E10" s="42">
        <v>45000</v>
      </c>
    </row>
    <row r="11" spans="1:16" x14ac:dyDescent="0.25">
      <c r="A11" s="53" t="s">
        <v>197</v>
      </c>
      <c r="E11" s="42">
        <v>-45000</v>
      </c>
    </row>
    <row r="12" spans="1:16" x14ac:dyDescent="0.25">
      <c r="A12" s="20" t="s">
        <v>198</v>
      </c>
      <c r="E12" s="42">
        <v>1100000</v>
      </c>
    </row>
    <row r="13" spans="1:16" x14ac:dyDescent="0.25">
      <c r="A13" s="54" t="s">
        <v>199</v>
      </c>
      <c r="E13" s="42">
        <v>-1100000</v>
      </c>
    </row>
    <row r="14" spans="1:16" x14ac:dyDescent="0.25">
      <c r="A14" s="20" t="s">
        <v>158</v>
      </c>
      <c r="G14" s="19">
        <v>30000</v>
      </c>
    </row>
    <row r="15" spans="1:16" x14ac:dyDescent="0.25">
      <c r="A15" s="4" t="s">
        <v>131</v>
      </c>
      <c r="B15" s="2">
        <v>267680</v>
      </c>
      <c r="C15" s="42">
        <v>67680</v>
      </c>
      <c r="D15" s="36"/>
      <c r="E15" s="2"/>
      <c r="F15" s="42">
        <v>200000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4" t="s">
        <v>188</v>
      </c>
      <c r="B16" s="2">
        <v>17500</v>
      </c>
      <c r="C16" s="36"/>
      <c r="D16" s="36"/>
      <c r="E16" s="2"/>
      <c r="F16" s="36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4" t="s">
        <v>189</v>
      </c>
      <c r="B17" s="2">
        <v>25000</v>
      </c>
      <c r="C17" s="36"/>
      <c r="D17" s="36"/>
      <c r="E17" s="2"/>
      <c r="F17" s="36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6.5" customHeight="1" x14ac:dyDescent="0.25">
      <c r="A18" s="4" t="s">
        <v>151</v>
      </c>
      <c r="B18" s="2"/>
      <c r="C18" s="2"/>
      <c r="D18" s="2"/>
      <c r="E18" s="2"/>
      <c r="F18" s="2"/>
      <c r="G18" s="2"/>
      <c r="H18" s="2"/>
      <c r="I18" s="2">
        <v>418000</v>
      </c>
      <c r="J18" s="2"/>
      <c r="K18" s="2"/>
      <c r="L18" s="2"/>
      <c r="M18" s="2"/>
      <c r="N18" s="2"/>
      <c r="O18" s="2"/>
      <c r="P18" s="2"/>
    </row>
    <row r="19" spans="1:16" ht="16.5" customHeight="1" x14ac:dyDescent="0.25">
      <c r="A19" s="4" t="s">
        <v>148</v>
      </c>
      <c r="B19" s="2"/>
      <c r="C19" s="2"/>
      <c r="D19" s="2"/>
      <c r="E19" s="2">
        <v>20000</v>
      </c>
      <c r="F19" s="2">
        <v>65000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6.5" customHeight="1" x14ac:dyDescent="0.25">
      <c r="A20" s="4" t="s">
        <v>142</v>
      </c>
      <c r="B20" s="2"/>
      <c r="C20" s="2"/>
      <c r="D20" s="2"/>
      <c r="E20" s="6">
        <v>0</v>
      </c>
      <c r="F20" s="2">
        <v>20000</v>
      </c>
      <c r="G20" s="2">
        <v>20000</v>
      </c>
      <c r="H20" s="42">
        <v>20000</v>
      </c>
      <c r="I20" s="2"/>
      <c r="J20" s="2"/>
      <c r="K20" s="2"/>
      <c r="L20" s="2"/>
      <c r="M20" s="2"/>
      <c r="N20" s="2"/>
      <c r="O20" s="2"/>
      <c r="P20" s="2"/>
    </row>
    <row r="21" spans="1:16" ht="16.5" customHeight="1" x14ac:dyDescent="0.25">
      <c r="A21" s="4" t="s">
        <v>143</v>
      </c>
      <c r="B21" s="2"/>
      <c r="C21" s="6">
        <v>0</v>
      </c>
      <c r="D21" s="37"/>
      <c r="E21" s="6">
        <v>0</v>
      </c>
      <c r="F21" s="42">
        <v>25000</v>
      </c>
      <c r="G21" s="42">
        <v>25000</v>
      </c>
      <c r="H21" s="2"/>
      <c r="I21" s="2"/>
      <c r="J21" s="2"/>
      <c r="K21" s="2"/>
      <c r="L21" s="2"/>
      <c r="M21" s="2"/>
      <c r="N21" s="2"/>
      <c r="O21" s="2"/>
      <c r="P21" s="2"/>
    </row>
    <row r="22" spans="1:16" ht="15.75" customHeight="1" x14ac:dyDescent="0.25">
      <c r="A22" s="4" t="s">
        <v>144</v>
      </c>
      <c r="B22" s="2"/>
      <c r="C22" s="2"/>
      <c r="D22" s="2"/>
      <c r="E22" s="2"/>
      <c r="F22" s="2"/>
      <c r="G22" s="2">
        <v>30000</v>
      </c>
      <c r="H22" s="2"/>
      <c r="I22" s="2"/>
      <c r="J22" s="2"/>
      <c r="K22" s="2"/>
      <c r="L22" s="2"/>
      <c r="M22" s="2"/>
      <c r="N22" s="2"/>
      <c r="O22" s="2"/>
      <c r="P22" s="2"/>
    </row>
    <row r="23" spans="1:16" ht="18" customHeight="1" x14ac:dyDescent="0.25">
      <c r="A23" s="4" t="s">
        <v>145</v>
      </c>
      <c r="B23" s="2"/>
      <c r="C23" s="2"/>
      <c r="D23" s="2"/>
      <c r="E23" s="2"/>
      <c r="F23" s="2"/>
      <c r="G23" s="2">
        <v>30000</v>
      </c>
      <c r="H23" s="2"/>
      <c r="I23" s="2"/>
      <c r="J23" s="2"/>
      <c r="K23" s="2"/>
      <c r="L23" s="2"/>
      <c r="M23" s="2"/>
      <c r="N23" s="2"/>
      <c r="O23" s="2"/>
      <c r="P23" s="2"/>
    </row>
    <row r="24" spans="1:16" ht="16.5" customHeight="1" x14ac:dyDescent="0.25">
      <c r="A24" s="4" t="s">
        <v>166</v>
      </c>
      <c r="B24" s="2"/>
      <c r="C24" s="42">
        <v>0</v>
      </c>
      <c r="D24" s="3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6.5" customHeight="1" x14ac:dyDescent="0.25">
      <c r="A25" s="43" t="s">
        <v>141</v>
      </c>
      <c r="B25" s="2"/>
      <c r="C25" s="2"/>
      <c r="D25" s="2"/>
      <c r="E25" s="2"/>
      <c r="F25" s="2"/>
      <c r="G25" s="2"/>
      <c r="H25" s="2">
        <v>275500</v>
      </c>
      <c r="I25" s="2"/>
      <c r="J25" s="2"/>
      <c r="K25" s="2"/>
      <c r="L25" s="2"/>
      <c r="M25" s="2"/>
      <c r="N25" s="2"/>
      <c r="O25" s="2"/>
      <c r="P25" s="2"/>
    </row>
    <row r="26" spans="1:16" ht="16.5" customHeight="1" x14ac:dyDescent="0.25">
      <c r="A26" s="4" t="s">
        <v>139</v>
      </c>
      <c r="B26" s="2"/>
      <c r="C26" s="2"/>
      <c r="D26" s="2"/>
      <c r="E26" s="2"/>
      <c r="F26" s="2"/>
      <c r="G26" s="2">
        <v>50000</v>
      </c>
      <c r="H26" s="2"/>
      <c r="I26" s="2"/>
      <c r="J26" s="2"/>
      <c r="K26" s="2"/>
      <c r="L26" s="2"/>
      <c r="M26" s="2"/>
      <c r="N26" s="2"/>
      <c r="O26" s="2"/>
      <c r="P26" s="2"/>
    </row>
    <row r="27" spans="1:16" ht="16.5" customHeight="1" x14ac:dyDescent="0.25">
      <c r="A27" s="4" t="s">
        <v>140</v>
      </c>
      <c r="B27" s="2"/>
      <c r="C27" s="2"/>
      <c r="D27" s="2"/>
      <c r="E27" s="2"/>
      <c r="F27" s="2"/>
      <c r="G27" s="2">
        <v>50000</v>
      </c>
      <c r="H27" s="2"/>
      <c r="I27" s="2"/>
      <c r="J27" s="2"/>
      <c r="K27" s="2"/>
      <c r="L27" s="2"/>
      <c r="M27" s="2"/>
      <c r="N27" s="2"/>
      <c r="O27" s="2"/>
      <c r="P27" s="2"/>
    </row>
    <row r="28" spans="1:16" ht="16.5" customHeight="1" x14ac:dyDescent="0.25">
      <c r="A28" s="4" t="s">
        <v>136</v>
      </c>
      <c r="B28" s="2"/>
      <c r="C28" s="2"/>
      <c r="D28" s="2"/>
      <c r="E28" s="2"/>
      <c r="F28" s="2">
        <v>180000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6.5" customHeight="1" x14ac:dyDescent="0.25">
      <c r="A29" s="4" t="s">
        <v>10</v>
      </c>
      <c r="B29" s="2"/>
      <c r="C29" s="2"/>
      <c r="D29" s="2"/>
      <c r="E29" s="2"/>
      <c r="F29" s="2"/>
      <c r="G29" s="2"/>
      <c r="H29" s="2"/>
      <c r="I29" s="2"/>
      <c r="J29" s="2"/>
      <c r="K29" s="2">
        <v>131560</v>
      </c>
      <c r="L29" s="2"/>
      <c r="M29" s="2"/>
      <c r="N29" s="2"/>
      <c r="O29" s="2"/>
      <c r="P29" s="2"/>
    </row>
    <row r="30" spans="1:16" ht="16.5" customHeight="1" x14ac:dyDescent="0.25">
      <c r="A30" s="4" t="s">
        <v>11</v>
      </c>
      <c r="B30" s="2"/>
      <c r="C30" s="2"/>
      <c r="D30" s="2"/>
      <c r="E30" s="2"/>
      <c r="F30" s="2"/>
      <c r="G30" s="2"/>
      <c r="H30" s="2"/>
      <c r="I30" s="2"/>
      <c r="J30" s="2"/>
      <c r="K30" s="2">
        <v>131560</v>
      </c>
      <c r="L30" s="2"/>
      <c r="M30" s="2"/>
      <c r="N30" s="2"/>
      <c r="O30" s="2"/>
      <c r="P30" s="2"/>
    </row>
    <row r="31" spans="1:16" ht="15" customHeight="1" x14ac:dyDescent="0.25">
      <c r="A31" s="58" t="s">
        <v>135</v>
      </c>
      <c r="B31" s="59"/>
      <c r="C31" s="59"/>
      <c r="D31" s="59"/>
      <c r="E31" s="57">
        <v>95000</v>
      </c>
      <c r="F31" s="57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5" customHeight="1" x14ac:dyDescent="0.25">
      <c r="A32" s="58" t="s">
        <v>134</v>
      </c>
      <c r="B32" s="59"/>
      <c r="C32" s="59"/>
      <c r="D32" s="59"/>
      <c r="E32" s="60"/>
      <c r="F32" s="57">
        <v>45000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5" customHeight="1" x14ac:dyDescent="0.25">
      <c r="A33" s="58" t="s">
        <v>138</v>
      </c>
      <c r="B33" s="59"/>
      <c r="C33" s="59"/>
      <c r="D33" s="59"/>
      <c r="E33" s="59"/>
      <c r="F33" s="59">
        <v>35000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5" customHeight="1" x14ac:dyDescent="0.25">
      <c r="A34" s="4" t="s">
        <v>146</v>
      </c>
      <c r="B34" s="2"/>
      <c r="C34" s="2"/>
      <c r="D34" s="2"/>
      <c r="E34" s="2"/>
      <c r="F34" s="2"/>
      <c r="G34" s="2">
        <v>75000</v>
      </c>
      <c r="H34" s="2"/>
      <c r="I34" s="2"/>
      <c r="J34" s="2"/>
      <c r="K34" s="2"/>
      <c r="L34" s="2"/>
      <c r="M34" s="2"/>
      <c r="N34" s="2"/>
      <c r="O34" s="2"/>
      <c r="P34" s="2"/>
    </row>
    <row r="35" spans="1:16" ht="15" customHeight="1" x14ac:dyDescent="0.25">
      <c r="A35" s="4" t="s">
        <v>137</v>
      </c>
      <c r="B35" s="2"/>
      <c r="C35" s="2"/>
      <c r="D35" s="2"/>
      <c r="E35" s="2"/>
      <c r="F35" s="2">
        <v>50000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" customHeight="1" x14ac:dyDescent="0.25">
      <c r="A36" s="4" t="s">
        <v>149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>
        <v>750000</v>
      </c>
      <c r="O36" s="2"/>
      <c r="P36" s="2"/>
    </row>
    <row r="37" spans="1:16" ht="15" customHeight="1" x14ac:dyDescent="0.25">
      <c r="A37" s="15" t="s">
        <v>150</v>
      </c>
      <c r="B37" s="2"/>
      <c r="C37" s="2"/>
      <c r="D37" s="2"/>
      <c r="E37" s="6">
        <v>0</v>
      </c>
      <c r="F37" s="2">
        <v>50000</v>
      </c>
      <c r="G37" s="2">
        <v>50000</v>
      </c>
      <c r="H37" s="42">
        <v>50000</v>
      </c>
      <c r="I37" s="2"/>
      <c r="J37" s="2"/>
      <c r="K37" s="2"/>
      <c r="L37" s="2"/>
      <c r="M37" s="2"/>
      <c r="N37" s="2"/>
      <c r="O37" s="2"/>
      <c r="P37" s="2"/>
    </row>
    <row r="38" spans="1:16" ht="15" customHeight="1" x14ac:dyDescent="0.25">
      <c r="A38" s="4" t="s">
        <v>45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>
        <v>2000000</v>
      </c>
      <c r="N38" s="2"/>
      <c r="O38" s="2"/>
      <c r="P38" s="2"/>
    </row>
    <row r="39" spans="1:16" ht="15" customHeight="1" x14ac:dyDescent="0.25">
      <c r="A39" s="4" t="s">
        <v>147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>
        <v>500000</v>
      </c>
      <c r="M39" s="2"/>
      <c r="N39" s="2"/>
      <c r="O39" s="2"/>
      <c r="P39" s="2"/>
    </row>
    <row r="40" spans="1:16" ht="13.8" thickBot="1" x14ac:dyDescent="0.3">
      <c r="A40" s="1" t="s">
        <v>7</v>
      </c>
      <c r="B40" s="12">
        <f>SUM(B14:B39)</f>
        <v>310180</v>
      </c>
      <c r="C40" s="12">
        <f>SUM(C14:C39)</f>
        <v>67680</v>
      </c>
      <c r="D40" s="12"/>
      <c r="E40" s="12">
        <f>SUM(E14:E39)</f>
        <v>115000</v>
      </c>
      <c r="F40" s="12">
        <f>SUM(F14:F39)</f>
        <v>670000</v>
      </c>
      <c r="G40" s="12">
        <f>SUM(G14:G39)</f>
        <v>360000</v>
      </c>
      <c r="H40" s="12">
        <f>SUM(H14:H39)</f>
        <v>345500</v>
      </c>
      <c r="I40" s="12">
        <f>SUM(I14:I39)</f>
        <v>418000</v>
      </c>
      <c r="J40" s="12"/>
      <c r="K40" s="12">
        <f>SUM(K14:K39)</f>
        <v>263120</v>
      </c>
      <c r="L40" s="12">
        <f>SUM(L14:L39)</f>
        <v>500000</v>
      </c>
      <c r="M40" s="12">
        <f>SUM(M14:M39)</f>
        <v>2000000</v>
      </c>
      <c r="N40" s="12">
        <f>SUM(N14:N39)</f>
        <v>750000</v>
      </c>
      <c r="O40" s="12">
        <f>SUM(O14:O39)</f>
        <v>0</v>
      </c>
    </row>
    <row r="41" spans="1:16" ht="13.8" thickTop="1" x14ac:dyDescent="0.25">
      <c r="B41" s="2"/>
      <c r="C41" s="2"/>
      <c r="D41" s="2"/>
      <c r="E41" s="2"/>
    </row>
    <row r="42" spans="1:16" x14ac:dyDescent="0.25">
      <c r="A42" s="1" t="s">
        <v>152</v>
      </c>
      <c r="B42" s="5"/>
      <c r="C42" s="2"/>
      <c r="D42" s="2"/>
    </row>
    <row r="43" spans="1:16" x14ac:dyDescent="0.25">
      <c r="A43" s="6"/>
      <c r="B43" s="5"/>
      <c r="C43" s="2"/>
      <c r="D43" s="2"/>
    </row>
    <row r="44" spans="1:16" x14ac:dyDescent="0.25">
      <c r="A44" s="6" t="s">
        <v>119</v>
      </c>
      <c r="B44" s="2"/>
      <c r="C44" s="19"/>
      <c r="D44" s="19"/>
      <c r="E44" s="19">
        <v>20000</v>
      </c>
      <c r="F44" s="19"/>
      <c r="G44" s="19"/>
      <c r="H44" s="2"/>
      <c r="I44" s="2"/>
      <c r="J44" s="2"/>
      <c r="K44" s="2"/>
      <c r="L44" s="2"/>
      <c r="M44" s="2"/>
    </row>
    <row r="45" spans="1:16" x14ac:dyDescent="0.25">
      <c r="A45" s="6" t="s">
        <v>120</v>
      </c>
      <c r="B45" s="2"/>
      <c r="C45" s="19"/>
      <c r="D45" s="19"/>
      <c r="E45" s="19"/>
      <c r="F45" s="19"/>
      <c r="G45" s="19"/>
    </row>
    <row r="46" spans="1:16" x14ac:dyDescent="0.25">
      <c r="A46" s="6" t="s">
        <v>121</v>
      </c>
      <c r="B46" s="2"/>
      <c r="C46" s="19"/>
      <c r="D46" s="19"/>
      <c r="E46" s="19"/>
      <c r="F46" s="19"/>
      <c r="G46" s="19"/>
    </row>
    <row r="47" spans="1:16" x14ac:dyDescent="0.25">
      <c r="B47" s="2"/>
      <c r="C47" s="19"/>
      <c r="D47" s="19"/>
      <c r="E47" s="19"/>
      <c r="F47" s="19"/>
      <c r="G47" s="19"/>
    </row>
    <row r="48" spans="1:16" x14ac:dyDescent="0.25">
      <c r="A48" s="6" t="s">
        <v>122</v>
      </c>
      <c r="B48" s="19">
        <v>35000</v>
      </c>
      <c r="C48" s="19">
        <v>35000</v>
      </c>
      <c r="D48" s="19"/>
      <c r="E48" s="19">
        <v>60000</v>
      </c>
      <c r="F48" s="19"/>
      <c r="G48" s="19"/>
    </row>
    <row r="49" spans="1:15" x14ac:dyDescent="0.25">
      <c r="A49" s="6" t="s">
        <v>123</v>
      </c>
      <c r="B49" s="2"/>
      <c r="C49" s="19"/>
      <c r="D49" s="19"/>
      <c r="E49" s="19"/>
      <c r="F49" s="19"/>
      <c r="G49" s="19"/>
    </row>
    <row r="50" spans="1:15" x14ac:dyDescent="0.25">
      <c r="A50" s="6" t="s">
        <v>124</v>
      </c>
      <c r="C50" s="19"/>
      <c r="D50" s="19"/>
      <c r="E50" s="19"/>
      <c r="F50" s="19"/>
      <c r="G50" s="19"/>
    </row>
    <row r="51" spans="1:15" x14ac:dyDescent="0.25">
      <c r="A51" s="14"/>
      <c r="B51" s="2"/>
      <c r="C51" s="19"/>
      <c r="D51" s="19"/>
      <c r="E51" s="19"/>
      <c r="F51" s="19"/>
      <c r="G51" s="19"/>
    </row>
    <row r="52" spans="1:15" x14ac:dyDescent="0.25">
      <c r="A52" s="20" t="s">
        <v>125</v>
      </c>
      <c r="B52" s="19">
        <v>5000</v>
      </c>
      <c r="C52" s="47">
        <v>4000</v>
      </c>
      <c r="D52" s="38"/>
      <c r="E52" s="19"/>
      <c r="F52" s="19"/>
      <c r="G52" s="19"/>
    </row>
    <row r="53" spans="1:15" x14ac:dyDescent="0.25">
      <c r="A53" s="6" t="s">
        <v>126</v>
      </c>
      <c r="C53" s="19"/>
      <c r="D53" s="19"/>
      <c r="E53" s="19"/>
      <c r="F53" s="19"/>
      <c r="G53" s="19"/>
    </row>
    <row r="54" spans="1:15" x14ac:dyDescent="0.25">
      <c r="A54" s="6" t="s">
        <v>121</v>
      </c>
      <c r="C54" s="19"/>
      <c r="D54" s="19"/>
      <c r="E54" s="19"/>
      <c r="F54" s="19"/>
      <c r="G54" s="19"/>
    </row>
    <row r="55" spans="1:15" x14ac:dyDescent="0.25">
      <c r="C55" s="19"/>
      <c r="D55" s="19"/>
      <c r="E55" s="19"/>
      <c r="F55" s="19"/>
      <c r="G55" s="19"/>
    </row>
    <row r="56" spans="1:15" x14ac:dyDescent="0.25">
      <c r="A56" s="6" t="s">
        <v>129</v>
      </c>
      <c r="C56" s="19"/>
      <c r="D56" s="19"/>
      <c r="E56" s="19"/>
      <c r="F56" s="19">
        <v>90000</v>
      </c>
      <c r="G56" s="19"/>
    </row>
    <row r="57" spans="1:15" x14ac:dyDescent="0.25">
      <c r="A57" s="6" t="s">
        <v>121</v>
      </c>
    </row>
    <row r="58" spans="1:15" ht="13.8" thickBot="1" x14ac:dyDescent="0.3">
      <c r="B58" s="21">
        <f>SUM(B44:B57)</f>
        <v>40000</v>
      </c>
      <c r="C58" s="21">
        <f>SUM(C44:C57)</f>
        <v>39000</v>
      </c>
      <c r="D58" s="19"/>
      <c r="E58" s="21">
        <f t="shared" ref="E58:O58" si="0">SUM(E44:E57)</f>
        <v>80000</v>
      </c>
      <c r="F58" s="21">
        <f t="shared" si="0"/>
        <v>90000</v>
      </c>
      <c r="G58" s="21">
        <f t="shared" si="0"/>
        <v>0</v>
      </c>
      <c r="H58" s="21">
        <f t="shared" si="0"/>
        <v>0</v>
      </c>
      <c r="I58" s="21">
        <f t="shared" si="0"/>
        <v>0</v>
      </c>
      <c r="J58" s="21"/>
      <c r="K58" s="21">
        <f t="shared" si="0"/>
        <v>0</v>
      </c>
      <c r="L58" s="21">
        <f t="shared" si="0"/>
        <v>0</v>
      </c>
      <c r="M58" s="21">
        <f t="shared" si="0"/>
        <v>0</v>
      </c>
      <c r="N58" s="21">
        <f t="shared" si="0"/>
        <v>0</v>
      </c>
      <c r="O58" s="21">
        <f t="shared" si="0"/>
        <v>0</v>
      </c>
    </row>
    <row r="59" spans="1:15" ht="13.8" thickTop="1" x14ac:dyDescent="0.25">
      <c r="A59" s="1" t="s">
        <v>7</v>
      </c>
    </row>
    <row r="60" spans="1:15" ht="13.8" thickBot="1" x14ac:dyDescent="0.3"/>
    <row r="61" spans="1:15" ht="13.8" thickBot="1" x14ac:dyDescent="0.3">
      <c r="A61" s="1" t="s">
        <v>130</v>
      </c>
      <c r="B61" s="22">
        <f>B40+B58</f>
        <v>350180</v>
      </c>
      <c r="C61" s="22">
        <f>C40+C58</f>
        <v>106680</v>
      </c>
      <c r="D61" s="19"/>
      <c r="E61" s="23">
        <f t="shared" ref="E61:O61" si="1">E40+E58</f>
        <v>195000</v>
      </c>
      <c r="F61" s="23">
        <f t="shared" si="1"/>
        <v>760000</v>
      </c>
      <c r="G61" s="23">
        <f t="shared" si="1"/>
        <v>360000</v>
      </c>
      <c r="H61" s="23">
        <f t="shared" si="1"/>
        <v>345500</v>
      </c>
      <c r="I61" s="23">
        <f t="shared" si="1"/>
        <v>418000</v>
      </c>
      <c r="J61" s="23"/>
      <c r="K61" s="23">
        <f t="shared" si="1"/>
        <v>263120</v>
      </c>
      <c r="L61" s="23">
        <f t="shared" si="1"/>
        <v>500000</v>
      </c>
      <c r="M61" s="23">
        <f t="shared" si="1"/>
        <v>2000000</v>
      </c>
      <c r="N61" s="23">
        <f t="shared" si="1"/>
        <v>750000</v>
      </c>
      <c r="O61" s="24">
        <f t="shared" si="1"/>
        <v>0</v>
      </c>
    </row>
    <row r="64" spans="1:15" x14ac:dyDescent="0.25">
      <c r="B64" s="60" t="s">
        <v>205</v>
      </c>
      <c r="C64" s="6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2:14" x14ac:dyDescent="0.25">
      <c r="B65" s="6"/>
    </row>
    <row r="66" spans="2:14" x14ac:dyDescent="0.25">
      <c r="B66" s="30"/>
    </row>
    <row r="67" spans="2:14" x14ac:dyDescent="0.25">
      <c r="B67" s="30"/>
    </row>
    <row r="68" spans="2:14" x14ac:dyDescent="0.25">
      <c r="B68" s="30"/>
    </row>
    <row r="69" spans="2:14" x14ac:dyDescent="0.25">
      <c r="B69" s="30"/>
    </row>
    <row r="70" spans="2:14" x14ac:dyDescent="0.25">
      <c r="B70" s="30"/>
    </row>
    <row r="71" spans="2:14" x14ac:dyDescent="0.25">
      <c r="B71" s="30"/>
    </row>
    <row r="72" spans="2:14" x14ac:dyDescent="0.25">
      <c r="B72" s="30"/>
    </row>
    <row r="73" spans="2:14" x14ac:dyDescent="0.25">
      <c r="B73" s="30"/>
    </row>
    <row r="74" spans="2:14" x14ac:dyDescent="0.25"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2:14" s="32" customFormat="1" x14ac:dyDescent="0.25"/>
    <row r="76" spans="2:14" x14ac:dyDescent="0.25">
      <c r="E76" s="35"/>
    </row>
    <row r="77" spans="2:14" x14ac:dyDescent="0.25"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</sheetData>
  <customSheetViews>
    <customSheetView guid="{085BBC05-A06C-4038-9C1B-8377F1F75371}" fitToPage="1">
      <pane xSplit="1" ySplit="7" topLeftCell="B44" activePane="bottomRight" state="frozen"/>
      <selection pane="bottomRight" activeCell="E62" sqref="E62"/>
      <pageMargins left="0.75" right="0.75" top="1" bottom="1" header="0.5" footer="0.5"/>
      <pageSetup scale="70" orientation="portrait" horizontalDpi="300" verticalDpi="300" r:id="rId1"/>
      <headerFooter alignWithMargins="0"/>
    </customSheetView>
    <customSheetView guid="{6A8720F2-CB73-4867-9790-A10459BDAD1B}" showPageBreaks="1" fitToPage="1" printArea="1">
      <pane xSplit="1" ySplit="7" topLeftCell="B44" activePane="bottomRight" state="frozen"/>
      <selection pane="bottomRight" activeCell="E62" sqref="E62"/>
      <pageMargins left="0.75" right="0.75" top="1" bottom="1" header="0.5" footer="0.5"/>
      <pageSetup scale="70" orientation="portrait" horizontalDpi="300" verticalDpi="300" r:id="rId2"/>
      <headerFooter alignWithMargins="0"/>
    </customSheetView>
    <customSheetView guid="{A9221A50-FD47-4BC1-8CAD-C5CE55BCF0CE}" scale="125" showPageBreaks="1" fitToPage="1" printArea="1">
      <pane xSplit="1" ySplit="7" topLeftCell="B29" activePane="bottomRight" state="frozen"/>
      <selection pane="bottomRight" activeCell="Q40" sqref="Q39:Q40"/>
      <pageMargins left="0.75" right="0.75" top="1" bottom="1" header="0.5" footer="0.5"/>
      <pageSetup scale="49" orientation="landscape" horizontalDpi="300" verticalDpi="300" r:id="rId3"/>
      <headerFooter alignWithMargins="0"/>
    </customSheetView>
    <customSheetView guid="{B3E74F94-D876-4FEC-91E1-437D2B6F923C}" fitToPage="1">
      <pane xSplit="1" ySplit="7" topLeftCell="B44" activePane="bottomRight" state="frozen"/>
      <selection pane="bottomRight" activeCell="E62" sqref="E62"/>
      <pageMargins left="0.75" right="0.75" top="1" bottom="1" header="0.5" footer="0.5"/>
      <pageSetup scale="70" orientation="portrait" horizontalDpi="300" verticalDpi="300" r:id="rId4"/>
      <headerFooter alignWithMargins="0"/>
    </customSheetView>
  </customSheetViews>
  <phoneticPr fontId="3" type="noConversion"/>
  <pageMargins left="0.75" right="0.75" top="1" bottom="1" header="0.5" footer="0.5"/>
  <pageSetup scale="70" orientation="portrait" horizontalDpi="300" verticalDpi="300" r:id="rId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6"/>
  <sheetViews>
    <sheetView zoomScaleNormal="100" zoomScalePageLayoutView="125" workbookViewId="0">
      <pane xSplit="1" ySplit="7" topLeftCell="B43" activePane="bottomRight" state="frozen"/>
      <selection pane="topRight" activeCell="B1" sqref="B1"/>
      <selection pane="bottomLeft" activeCell="A8" sqref="A8"/>
      <selection pane="bottomRight" activeCell="G61" sqref="G61"/>
    </sheetView>
  </sheetViews>
  <sheetFormatPr defaultColWidth="8.88671875" defaultRowHeight="13.2" x14ac:dyDescent="0.25"/>
  <cols>
    <col min="1" max="1" width="49.6640625" customWidth="1"/>
    <col min="2" max="2" width="9.33203125" bestFit="1" customWidth="1"/>
    <col min="3" max="3" width="11.6640625" bestFit="1" customWidth="1"/>
    <col min="4" max="4" width="3.33203125" customWidth="1"/>
    <col min="5" max="6" width="10.6640625" customWidth="1"/>
    <col min="7" max="7" width="10.33203125" bestFit="1" customWidth="1"/>
    <col min="10" max="10" width="3.44140625" customWidth="1"/>
    <col min="11" max="12" width="9.6640625" bestFit="1" customWidth="1"/>
  </cols>
  <sheetData>
    <row r="1" spans="1:15" x14ac:dyDescent="0.25">
      <c r="A1" s="3" t="s">
        <v>0</v>
      </c>
    </row>
    <row r="2" spans="1:15" x14ac:dyDescent="0.25">
      <c r="A2" s="3" t="s">
        <v>8</v>
      </c>
    </row>
    <row r="3" spans="1:15" x14ac:dyDescent="0.25">
      <c r="A3" s="3" t="s">
        <v>1</v>
      </c>
      <c r="B3" s="40" t="s">
        <v>169</v>
      </c>
      <c r="C3" s="41" t="s">
        <v>187</v>
      </c>
    </row>
    <row r="4" spans="1:15" x14ac:dyDescent="0.25">
      <c r="A4" s="3" t="s">
        <v>185</v>
      </c>
      <c r="B4" s="40" t="s">
        <v>160</v>
      </c>
      <c r="C4" s="40" t="s">
        <v>160</v>
      </c>
      <c r="E4" s="50" t="s">
        <v>192</v>
      </c>
      <c r="F4" s="48"/>
      <c r="G4" s="48"/>
      <c r="H4" s="48"/>
      <c r="I4" s="49"/>
      <c r="J4" s="11"/>
      <c r="K4" s="11"/>
      <c r="L4" s="11"/>
      <c r="M4" s="11"/>
    </row>
    <row r="5" spans="1:15" x14ac:dyDescent="0.25">
      <c r="A5" s="1"/>
      <c r="B5" s="1" t="s">
        <v>186</v>
      </c>
      <c r="C5" s="1" t="s">
        <v>186</v>
      </c>
      <c r="D5" s="1"/>
      <c r="E5" s="1"/>
      <c r="F5" s="1"/>
    </row>
    <row r="6" spans="1:15" x14ac:dyDescent="0.25">
      <c r="A6" s="1" t="s">
        <v>2</v>
      </c>
      <c r="B6" s="13"/>
      <c r="C6" s="13"/>
      <c r="D6" s="13"/>
      <c r="E6" s="13" t="s">
        <v>73</v>
      </c>
      <c r="F6" s="13" t="s">
        <v>74</v>
      </c>
      <c r="G6" s="13" t="s">
        <v>76</v>
      </c>
      <c r="H6" s="13" t="s">
        <v>77</v>
      </c>
      <c r="I6" s="13" t="s">
        <v>78</v>
      </c>
      <c r="J6" s="13"/>
      <c r="K6" s="13" t="s">
        <v>79</v>
      </c>
      <c r="L6" s="13" t="s">
        <v>80</v>
      </c>
      <c r="M6" s="13" t="s">
        <v>99</v>
      </c>
      <c r="N6" s="13" t="s">
        <v>132</v>
      </c>
      <c r="O6" s="13" t="s">
        <v>153</v>
      </c>
    </row>
    <row r="8" spans="1:15" x14ac:dyDescent="0.25">
      <c r="A8" s="1" t="s">
        <v>46</v>
      </c>
    </row>
    <row r="9" spans="1:15" x14ac:dyDescent="0.25">
      <c r="A9" s="1"/>
    </row>
    <row r="10" spans="1:15" x14ac:dyDescent="0.25">
      <c r="A10" s="6" t="s">
        <v>100</v>
      </c>
      <c r="B10" s="2">
        <v>30000</v>
      </c>
      <c r="C10" s="6">
        <v>0</v>
      </c>
      <c r="D10" s="37"/>
      <c r="E10" s="2"/>
      <c r="F10" s="2"/>
      <c r="G10" s="2"/>
      <c r="H10" s="2"/>
      <c r="I10" s="42"/>
      <c r="J10" s="42"/>
      <c r="K10" s="2"/>
      <c r="L10" s="2"/>
      <c r="M10" s="2"/>
    </row>
    <row r="11" spans="1:15" x14ac:dyDescent="0.25">
      <c r="A11" s="6" t="s">
        <v>105</v>
      </c>
      <c r="B11" s="2"/>
      <c r="C11" s="2"/>
      <c r="D11" s="2"/>
      <c r="E11" s="2"/>
      <c r="F11" s="2"/>
      <c r="H11" s="2"/>
      <c r="I11" s="2"/>
      <c r="J11" s="2"/>
      <c r="K11" s="2"/>
      <c r="L11" s="2"/>
    </row>
    <row r="12" spans="1:15" x14ac:dyDescent="0.25">
      <c r="A12" s="6"/>
      <c r="B12" s="2"/>
      <c r="C12" s="2"/>
      <c r="D12" s="2"/>
      <c r="E12" s="2"/>
      <c r="F12" s="2"/>
      <c r="H12" s="2"/>
      <c r="I12" s="2"/>
      <c r="J12" s="2"/>
      <c r="K12" s="2"/>
      <c r="L12" s="2"/>
    </row>
    <row r="13" spans="1:15" x14ac:dyDescent="0.25">
      <c r="A13" s="6" t="s">
        <v>101</v>
      </c>
      <c r="B13" s="2">
        <v>25000</v>
      </c>
      <c r="C13" s="2">
        <v>25000</v>
      </c>
      <c r="D13" s="2"/>
      <c r="E13" s="2"/>
      <c r="F13" s="2"/>
      <c r="H13" s="2"/>
      <c r="I13" s="2"/>
      <c r="J13" s="2"/>
      <c r="K13" s="2"/>
      <c r="L13" s="2"/>
    </row>
    <row r="14" spans="1:15" x14ac:dyDescent="0.25">
      <c r="A14" s="6" t="s">
        <v>102</v>
      </c>
      <c r="B14" s="2"/>
      <c r="C14" s="2"/>
      <c r="D14" s="2"/>
      <c r="E14" s="2"/>
      <c r="F14" s="2"/>
      <c r="H14" s="2"/>
      <c r="I14" s="2"/>
      <c r="J14" s="2"/>
      <c r="K14" s="2"/>
      <c r="L14" s="2"/>
    </row>
    <row r="15" spans="1:15" x14ac:dyDescent="0.25">
      <c r="A15" s="6"/>
      <c r="B15" s="2"/>
      <c r="C15" s="2"/>
      <c r="D15" s="2"/>
      <c r="E15" s="2"/>
      <c r="F15" s="2"/>
      <c r="H15" s="2"/>
      <c r="I15" s="2"/>
      <c r="J15" s="2"/>
      <c r="K15" s="2"/>
      <c r="L15" s="2"/>
    </row>
    <row r="16" spans="1:15" x14ac:dyDescent="0.25">
      <c r="A16" s="6" t="s">
        <v>103</v>
      </c>
      <c r="B16" s="2">
        <v>14000</v>
      </c>
      <c r="C16" s="2">
        <v>0</v>
      </c>
      <c r="D16" s="2"/>
      <c r="E16" s="36"/>
      <c r="F16" s="2"/>
      <c r="H16" s="2"/>
      <c r="I16" s="2"/>
      <c r="J16" s="2"/>
      <c r="K16" s="2"/>
      <c r="L16" s="2"/>
    </row>
    <row r="17" spans="1:12" x14ac:dyDescent="0.25">
      <c r="A17" s="6" t="s">
        <v>104</v>
      </c>
      <c r="B17" s="2"/>
      <c r="D17" s="2"/>
      <c r="E17" s="2"/>
      <c r="F17" s="2"/>
      <c r="H17" s="2"/>
      <c r="I17" s="2"/>
      <c r="J17" s="2"/>
      <c r="K17" s="2"/>
      <c r="L17" s="2"/>
    </row>
    <row r="18" spans="1:12" x14ac:dyDescent="0.25">
      <c r="A18" s="6"/>
      <c r="B18" s="2"/>
      <c r="C18" s="2"/>
      <c r="D18" s="2"/>
      <c r="E18" s="2"/>
      <c r="F18" s="2"/>
      <c r="H18" s="2"/>
      <c r="I18" s="2"/>
      <c r="J18" s="2"/>
      <c r="K18" s="2"/>
      <c r="L18" s="2"/>
    </row>
    <row r="19" spans="1:12" x14ac:dyDescent="0.25">
      <c r="A19" s="6" t="s">
        <v>106</v>
      </c>
      <c r="B19" s="2"/>
      <c r="C19" s="2"/>
      <c r="D19" s="2"/>
      <c r="E19" s="2"/>
      <c r="F19" s="2"/>
      <c r="H19" s="2"/>
      <c r="I19" s="2"/>
      <c r="J19" s="2"/>
      <c r="K19" s="2"/>
      <c r="L19" s="2"/>
    </row>
    <row r="20" spans="1:12" x14ac:dyDescent="0.25">
      <c r="A20" s="6" t="s">
        <v>107</v>
      </c>
      <c r="B20" s="2">
        <v>25000</v>
      </c>
      <c r="C20" s="42">
        <v>40000</v>
      </c>
      <c r="D20" s="36"/>
      <c r="E20" s="2"/>
      <c r="F20" s="2"/>
      <c r="H20" s="2"/>
      <c r="I20" s="2"/>
      <c r="J20" s="2"/>
      <c r="K20" s="2"/>
      <c r="L20" s="2"/>
    </row>
    <row r="21" spans="1:12" x14ac:dyDescent="0.25">
      <c r="A21" s="6"/>
      <c r="B21" s="2"/>
      <c r="C21" s="2"/>
      <c r="D21" s="2"/>
      <c r="E21" s="2"/>
      <c r="F21" s="2"/>
      <c r="H21" s="2"/>
      <c r="I21" s="2"/>
      <c r="J21" s="2"/>
      <c r="K21" s="2"/>
      <c r="L21" s="2"/>
    </row>
    <row r="22" spans="1:12" x14ac:dyDescent="0.25">
      <c r="A22" s="6" t="s">
        <v>108</v>
      </c>
      <c r="B22" s="2"/>
      <c r="C22" s="2"/>
      <c r="D22" s="2"/>
      <c r="E22" s="6">
        <v>0</v>
      </c>
      <c r="F22" s="42">
        <v>40000</v>
      </c>
      <c r="H22" s="2"/>
      <c r="I22" s="2"/>
      <c r="J22" s="2"/>
      <c r="K22" s="2"/>
      <c r="L22" s="2"/>
    </row>
    <row r="23" spans="1:12" x14ac:dyDescent="0.25">
      <c r="A23" s="6" t="s">
        <v>109</v>
      </c>
      <c r="B23" s="2"/>
      <c r="C23" s="2"/>
      <c r="D23" s="2"/>
      <c r="E23" s="2"/>
      <c r="F23" s="2"/>
      <c r="H23" s="2"/>
      <c r="I23" s="2"/>
      <c r="J23" s="2"/>
      <c r="K23" s="2"/>
      <c r="L23" s="2"/>
    </row>
    <row r="24" spans="1:12" x14ac:dyDescent="0.25">
      <c r="A24" s="6"/>
      <c r="B24" s="2"/>
      <c r="C24" s="2"/>
      <c r="D24" s="2"/>
      <c r="E24" s="2"/>
      <c r="F24" s="2"/>
      <c r="H24" s="2"/>
      <c r="I24" s="2"/>
      <c r="J24" s="2"/>
      <c r="K24" s="2"/>
      <c r="L24" s="2"/>
    </row>
    <row r="25" spans="1:12" x14ac:dyDescent="0.25">
      <c r="A25" s="6" t="s">
        <v>218</v>
      </c>
      <c r="B25" s="2"/>
      <c r="C25" s="2"/>
      <c r="D25" s="2"/>
      <c r="E25" s="2"/>
      <c r="F25" s="2"/>
      <c r="G25" s="19">
        <v>15000</v>
      </c>
      <c r="H25" s="2"/>
      <c r="I25" s="2"/>
      <c r="J25" s="2"/>
      <c r="K25" s="2"/>
      <c r="L25" s="2"/>
    </row>
    <row r="26" spans="1:12" x14ac:dyDescent="0.25">
      <c r="A26" s="6" t="s">
        <v>110</v>
      </c>
      <c r="B26" s="2"/>
      <c r="C26" s="2"/>
      <c r="D26" s="2"/>
      <c r="E26" s="2"/>
      <c r="F26" s="2"/>
      <c r="G26" s="19"/>
      <c r="H26" s="2"/>
      <c r="I26" s="2"/>
      <c r="J26" s="2"/>
      <c r="K26" s="2"/>
      <c r="L26" s="2"/>
    </row>
    <row r="27" spans="1:12" x14ac:dyDescent="0.25">
      <c r="A27" s="6"/>
      <c r="B27" s="2"/>
      <c r="C27" s="2"/>
      <c r="D27" s="2"/>
      <c r="E27" s="2"/>
      <c r="F27" s="2"/>
      <c r="G27" s="19"/>
      <c r="H27" s="2"/>
      <c r="I27" s="2"/>
      <c r="J27" s="2"/>
      <c r="K27" s="2"/>
      <c r="L27" s="2"/>
    </row>
    <row r="28" spans="1:12" x14ac:dyDescent="0.25">
      <c r="A28" s="6" t="s">
        <v>219</v>
      </c>
      <c r="B28" s="2"/>
      <c r="C28" s="2"/>
      <c r="D28" s="2"/>
      <c r="E28" s="2"/>
      <c r="F28" s="2"/>
      <c r="G28" s="19">
        <v>10000</v>
      </c>
      <c r="H28" s="2"/>
      <c r="I28" s="2"/>
      <c r="J28" s="2"/>
      <c r="K28" s="2"/>
      <c r="L28" s="2"/>
    </row>
    <row r="29" spans="1:12" x14ac:dyDescent="0.25">
      <c r="A29" s="6"/>
      <c r="B29" s="2"/>
      <c r="C29" s="2"/>
      <c r="D29" s="2"/>
      <c r="E29" s="2"/>
      <c r="F29" s="2"/>
      <c r="G29" s="19"/>
      <c r="H29" s="2"/>
      <c r="I29" s="2"/>
      <c r="J29" s="2"/>
      <c r="K29" s="2"/>
      <c r="L29" s="2"/>
    </row>
    <row r="30" spans="1:12" x14ac:dyDescent="0.25">
      <c r="A30" s="6" t="s">
        <v>115</v>
      </c>
      <c r="B30" s="2"/>
      <c r="C30" s="2"/>
      <c r="D30" s="2"/>
      <c r="E30" s="2"/>
      <c r="F30" s="2"/>
      <c r="G30" s="19"/>
      <c r="H30" s="2"/>
      <c r="I30" s="2"/>
      <c r="J30" s="2"/>
      <c r="K30" s="2"/>
      <c r="L30" s="2"/>
    </row>
    <row r="31" spans="1:12" x14ac:dyDescent="0.25">
      <c r="A31" s="6" t="s">
        <v>116</v>
      </c>
      <c r="B31" s="2"/>
      <c r="C31" s="2"/>
      <c r="D31" s="2"/>
      <c r="E31" s="2"/>
      <c r="F31" s="2"/>
      <c r="G31" s="19">
        <v>30000</v>
      </c>
      <c r="H31" s="2"/>
      <c r="I31" s="2"/>
      <c r="J31" s="2"/>
      <c r="K31" s="2"/>
      <c r="L31" s="2"/>
    </row>
    <row r="32" spans="1:12" x14ac:dyDescent="0.25">
      <c r="A32" s="6" t="s">
        <v>117</v>
      </c>
      <c r="B32" s="2"/>
      <c r="C32" s="2"/>
      <c r="D32" s="2"/>
      <c r="E32" s="2"/>
      <c r="F32" s="2"/>
      <c r="G32" s="19"/>
      <c r="H32" s="2"/>
      <c r="I32" s="2"/>
      <c r="J32" s="2"/>
      <c r="K32" s="2"/>
      <c r="L32" s="2"/>
    </row>
    <row r="33" spans="1:14" x14ac:dyDescent="0.25">
      <c r="A33" s="6"/>
      <c r="B33" s="2"/>
      <c r="C33" s="2"/>
      <c r="D33" s="2"/>
      <c r="E33" s="2"/>
      <c r="F33" s="2"/>
      <c r="G33" s="19"/>
      <c r="H33" s="2"/>
      <c r="I33" s="2"/>
      <c r="J33" s="2"/>
      <c r="K33" s="2"/>
      <c r="L33" s="2"/>
    </row>
    <row r="34" spans="1:14" x14ac:dyDescent="0.25">
      <c r="A34" s="6" t="s">
        <v>157</v>
      </c>
      <c r="B34" s="2">
        <v>17500</v>
      </c>
      <c r="C34" s="2"/>
      <c r="D34" s="2"/>
      <c r="E34" s="2"/>
      <c r="F34" s="2"/>
      <c r="G34" s="19"/>
      <c r="H34" s="2"/>
      <c r="I34" s="2"/>
      <c r="J34" s="2"/>
      <c r="K34" s="2"/>
      <c r="L34" s="2"/>
    </row>
    <row r="35" spans="1:14" x14ac:dyDescent="0.25">
      <c r="A35" s="6"/>
      <c r="B35" s="2"/>
      <c r="C35" s="2"/>
      <c r="D35" s="2"/>
      <c r="E35" s="2"/>
      <c r="F35" s="2"/>
      <c r="G35" s="19"/>
      <c r="H35" s="2"/>
      <c r="I35" s="2"/>
      <c r="J35" s="2"/>
      <c r="K35" s="2"/>
      <c r="L35" s="2"/>
    </row>
    <row r="36" spans="1:14" x14ac:dyDescent="0.25">
      <c r="A36" s="6" t="s">
        <v>111</v>
      </c>
      <c r="B36" s="2"/>
      <c r="C36" s="2"/>
      <c r="D36" s="2"/>
      <c r="E36" s="2"/>
      <c r="F36" s="2">
        <v>40000</v>
      </c>
      <c r="G36" s="2">
        <v>40000</v>
      </c>
      <c r="I36" s="2"/>
      <c r="J36" s="2"/>
      <c r="K36" s="2"/>
      <c r="L36" s="2"/>
    </row>
    <row r="37" spans="1:14" x14ac:dyDescent="0.25">
      <c r="A37" s="6" t="s">
        <v>112</v>
      </c>
      <c r="B37" s="2"/>
      <c r="C37" s="2"/>
      <c r="D37" s="2"/>
      <c r="E37" s="2"/>
      <c r="F37" s="2"/>
      <c r="H37" s="2"/>
      <c r="I37" s="2"/>
      <c r="J37" s="2"/>
      <c r="K37" s="2"/>
      <c r="L37" s="2"/>
    </row>
    <row r="38" spans="1:14" x14ac:dyDescent="0.25">
      <c r="A38" s="6" t="s">
        <v>113</v>
      </c>
      <c r="B38" s="2"/>
      <c r="C38" s="2"/>
      <c r="D38" s="2"/>
      <c r="E38" s="2"/>
      <c r="F38" s="2"/>
      <c r="H38" s="2"/>
      <c r="I38" s="2"/>
      <c r="J38" s="2"/>
      <c r="K38" s="2"/>
      <c r="L38" s="2"/>
    </row>
    <row r="39" spans="1:14" ht="13.8" thickBot="1" x14ac:dyDescent="0.3">
      <c r="A39" s="6"/>
      <c r="B39" s="12">
        <f>SUM(B10:B38)</f>
        <v>111500</v>
      </c>
      <c r="C39" s="12">
        <f>SUM(C10:C38)</f>
        <v>65000</v>
      </c>
      <c r="D39" s="2"/>
      <c r="E39" s="12">
        <f t="shared" ref="E39:M39" si="0">SUM(E10:E38)</f>
        <v>0</v>
      </c>
      <c r="F39" s="12">
        <f t="shared" si="0"/>
        <v>80000</v>
      </c>
      <c r="G39" s="12">
        <f t="shared" si="0"/>
        <v>95000</v>
      </c>
      <c r="H39" s="12">
        <f t="shared" si="0"/>
        <v>0</v>
      </c>
      <c r="I39" s="12">
        <f>SUM(I10:I38)</f>
        <v>0</v>
      </c>
      <c r="J39" s="12"/>
      <c r="K39" s="12">
        <f t="shared" si="0"/>
        <v>0</v>
      </c>
      <c r="L39" s="12">
        <f t="shared" si="0"/>
        <v>0</v>
      </c>
      <c r="M39" s="12">
        <f t="shared" si="0"/>
        <v>0</v>
      </c>
    </row>
    <row r="40" spans="1:14" ht="13.8" thickTop="1" x14ac:dyDescent="0.25">
      <c r="A40" s="1" t="s">
        <v>47</v>
      </c>
      <c r="B40" s="2"/>
      <c r="C40" s="2"/>
      <c r="D40" s="2"/>
      <c r="E40" s="2"/>
      <c r="F40" s="2"/>
      <c r="H40" s="2"/>
      <c r="I40" s="2"/>
      <c r="J40" s="2"/>
      <c r="K40" s="2"/>
      <c r="L40" s="2"/>
    </row>
    <row r="41" spans="1:14" x14ac:dyDescent="0.25">
      <c r="A41" s="6"/>
      <c r="B41" s="2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" t="s">
        <v>114</v>
      </c>
      <c r="B42" s="2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B43" s="2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6" t="s">
        <v>119</v>
      </c>
      <c r="B44" s="2"/>
      <c r="C44" s="19"/>
      <c r="D44" s="19"/>
      <c r="E44" s="19">
        <v>20000</v>
      </c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6" t="s">
        <v>120</v>
      </c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6" t="s">
        <v>121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6"/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6" t="s">
        <v>194</v>
      </c>
      <c r="B48" s="2"/>
      <c r="C48" s="19"/>
      <c r="D48" s="19"/>
      <c r="E48" s="19">
        <v>20000</v>
      </c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B49" s="2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6" t="s">
        <v>122</v>
      </c>
      <c r="B50" s="19">
        <v>35000</v>
      </c>
      <c r="C50" s="19">
        <v>35000</v>
      </c>
      <c r="D50" s="19"/>
      <c r="E50" s="19">
        <v>60000</v>
      </c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6" t="s">
        <v>123</v>
      </c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6" t="s">
        <v>124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4"/>
      <c r="B53" s="2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20" t="s">
        <v>125</v>
      </c>
      <c r="B54" s="2">
        <v>5000</v>
      </c>
      <c r="C54" s="47">
        <v>4000</v>
      </c>
      <c r="D54" s="38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6" t="s">
        <v>126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6" t="s">
        <v>121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x14ac:dyDescent="0.25">
      <c r="A57" s="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x14ac:dyDescent="0.25">
      <c r="A58" s="6" t="s">
        <v>201</v>
      </c>
      <c r="C58" s="19"/>
      <c r="D58" s="19"/>
      <c r="E58" s="19"/>
      <c r="F58" s="19"/>
      <c r="G58" s="19">
        <v>100000</v>
      </c>
      <c r="H58" s="19"/>
      <c r="I58" s="19">
        <v>100000</v>
      </c>
      <c r="J58" s="19"/>
      <c r="K58" s="19"/>
      <c r="L58" s="19"/>
      <c r="M58" s="19"/>
      <c r="N58" s="19"/>
    </row>
    <row r="59" spans="1:14" x14ac:dyDescent="0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x14ac:dyDescent="0.25">
      <c r="A60" s="6" t="s">
        <v>127</v>
      </c>
      <c r="C60" s="19"/>
      <c r="D60" s="19"/>
      <c r="F60" s="47">
        <v>25000</v>
      </c>
      <c r="G60" s="19"/>
      <c r="H60" s="19"/>
      <c r="I60" s="19"/>
      <c r="J60" s="19"/>
      <c r="K60" s="19"/>
      <c r="L60" s="19"/>
      <c r="M60" s="19"/>
      <c r="N60" s="19"/>
    </row>
    <row r="61" spans="1:14" x14ac:dyDescent="0.25">
      <c r="A61" s="6" t="s">
        <v>128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 x14ac:dyDescent="0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x14ac:dyDescent="0.25">
      <c r="A63" s="6" t="s">
        <v>129</v>
      </c>
      <c r="C63" s="19"/>
      <c r="D63" s="19"/>
      <c r="E63" s="19"/>
      <c r="F63" s="19">
        <v>90000</v>
      </c>
      <c r="G63" s="19"/>
      <c r="H63" s="19"/>
      <c r="I63" s="19"/>
      <c r="J63" s="19"/>
      <c r="K63" s="19"/>
      <c r="L63" s="19"/>
      <c r="M63" s="19"/>
      <c r="N63" s="19"/>
    </row>
    <row r="64" spans="1:14" x14ac:dyDescent="0.25">
      <c r="A64" s="6" t="s">
        <v>121</v>
      </c>
    </row>
    <row r="66" spans="1:13" ht="13.8" thickBot="1" x14ac:dyDescent="0.3">
      <c r="A66" s="1" t="s">
        <v>47</v>
      </c>
      <c r="B66" s="21">
        <f>SUM(B44:B65)</f>
        <v>40000</v>
      </c>
      <c r="C66" s="21">
        <f>SUM(C44:C65)</f>
        <v>39000</v>
      </c>
      <c r="D66" s="38"/>
      <c r="E66" s="21">
        <f t="shared" ref="E66:M66" si="1">SUM(E44:E65)</f>
        <v>100000</v>
      </c>
      <c r="F66" s="21">
        <f t="shared" si="1"/>
        <v>115000</v>
      </c>
      <c r="G66" s="21">
        <f t="shared" si="1"/>
        <v>100000</v>
      </c>
      <c r="H66" s="21">
        <f t="shared" si="1"/>
        <v>0</v>
      </c>
      <c r="I66" s="21">
        <f t="shared" si="1"/>
        <v>100000</v>
      </c>
      <c r="J66" s="21"/>
      <c r="K66" s="21">
        <f t="shared" si="1"/>
        <v>0</v>
      </c>
      <c r="L66" s="21">
        <f t="shared" si="1"/>
        <v>0</v>
      </c>
      <c r="M66" s="21">
        <f t="shared" si="1"/>
        <v>0</v>
      </c>
    </row>
    <row r="67" spans="1:13" ht="14.4" thickTop="1" thickBot="1" x14ac:dyDescent="0.3">
      <c r="A67" s="1"/>
    </row>
    <row r="68" spans="1:13" ht="13.8" thickBot="1" x14ac:dyDescent="0.3">
      <c r="A68" s="1" t="s">
        <v>130</v>
      </c>
      <c r="B68" s="22">
        <f>B39+B66</f>
        <v>151500</v>
      </c>
      <c r="C68" s="22">
        <f>C39+C66</f>
        <v>104000</v>
      </c>
      <c r="D68" s="38"/>
      <c r="E68" s="23">
        <f t="shared" ref="E68:M68" si="2">E39+E66</f>
        <v>100000</v>
      </c>
      <c r="F68" s="23">
        <f t="shared" si="2"/>
        <v>195000</v>
      </c>
      <c r="G68" s="23">
        <f t="shared" si="2"/>
        <v>195000</v>
      </c>
      <c r="H68" s="23">
        <f t="shared" si="2"/>
        <v>0</v>
      </c>
      <c r="I68" s="23">
        <f t="shared" si="2"/>
        <v>100000</v>
      </c>
      <c r="J68" s="23"/>
      <c r="K68" s="23">
        <f t="shared" si="2"/>
        <v>0</v>
      </c>
      <c r="L68" s="23">
        <f t="shared" si="2"/>
        <v>0</v>
      </c>
      <c r="M68" s="24">
        <f t="shared" si="2"/>
        <v>0</v>
      </c>
    </row>
    <row r="71" spans="1:13" x14ac:dyDescent="0.25">
      <c r="A71" s="28"/>
      <c r="B71" s="30"/>
      <c r="C71" s="30"/>
      <c r="D71" s="30"/>
      <c r="E71" s="30"/>
      <c r="F71" s="30"/>
      <c r="G71" s="30"/>
      <c r="H71" s="30"/>
    </row>
    <row r="72" spans="1:13" s="32" customFormat="1" x14ac:dyDescent="0.25">
      <c r="B72" s="33"/>
    </row>
    <row r="73" spans="1:13" s="32" customFormat="1" x14ac:dyDescent="0.25">
      <c r="B73" s="33"/>
    </row>
    <row r="75" spans="1:13" x14ac:dyDescent="0.25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</row>
    <row r="76" spans="1:13" x14ac:dyDescent="0.25"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</row>
  </sheetData>
  <customSheetViews>
    <customSheetView guid="{085BBC05-A06C-4038-9C1B-8377F1F75371}" fitToPage="1">
      <pane xSplit="1" ySplit="7" topLeftCell="B43" activePane="bottomRight" state="frozen"/>
      <selection pane="bottomRight" activeCell="G61" sqref="G61"/>
      <pageMargins left="0.75" right="0.75" top="1" bottom="1" header="0.5" footer="0.5"/>
      <pageSetup scale="72" orientation="portrait" horizontalDpi="300" verticalDpi="300" r:id="rId1"/>
      <headerFooter alignWithMargins="0"/>
    </customSheetView>
    <customSheetView guid="{6A8720F2-CB73-4867-9790-A10459BDAD1B}" showPageBreaks="1" fitToPage="1" printArea="1">
      <pane xSplit="1" ySplit="7" topLeftCell="B43" activePane="bottomRight" state="frozen"/>
      <selection pane="bottomRight" activeCell="G61" sqref="G61"/>
      <pageMargins left="0.75" right="0.75" top="1" bottom="1" header="0.5" footer="0.5"/>
      <pageSetup scale="72" orientation="portrait" horizontalDpi="300" verticalDpi="300" r:id="rId2"/>
      <headerFooter alignWithMargins="0"/>
    </customSheetView>
    <customSheetView guid="{A9221A50-FD47-4BC1-8CAD-C5CE55BCF0CE}" scale="125" showPageBreaks="1" fitToPage="1">
      <pane xSplit="1" ySplit="7" topLeftCell="B32" activePane="bottomRight" state="frozen"/>
      <selection pane="bottomRight" activeCell="D22" sqref="D22:E22"/>
      <pageMargins left="0.75" right="0.75" top="1" bottom="1" header="0.5" footer="0.5"/>
      <pageSetup scale="62" orientation="landscape" horizontalDpi="300" verticalDpi="300" r:id="rId3"/>
      <headerFooter alignWithMargins="0"/>
    </customSheetView>
    <customSheetView guid="{B3E74F94-D876-4FEC-91E1-437D2B6F923C}" fitToPage="1">
      <pane xSplit="1" ySplit="7" topLeftCell="B43" activePane="bottomRight" state="frozen"/>
      <selection pane="bottomRight" activeCell="G61" sqref="G61"/>
      <pageMargins left="0.75" right="0.75" top="1" bottom="1" header="0.5" footer="0.5"/>
      <pageSetup scale="72" orientation="portrait" horizontalDpi="300" verticalDpi="300" r:id="rId4"/>
      <headerFooter alignWithMargins="0"/>
    </customSheetView>
  </customSheetViews>
  <phoneticPr fontId="3" type="noConversion"/>
  <pageMargins left="0.75" right="0.75" top="1" bottom="1" header="0.5" footer="0.5"/>
  <pageSetup scale="72" orientation="portrait" horizontalDpi="300" verticalDpi="300" r:id="rId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33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12" sqref="C12"/>
    </sheetView>
  </sheetViews>
  <sheetFormatPr defaultColWidth="8.88671875" defaultRowHeight="13.2" x14ac:dyDescent="0.25"/>
  <cols>
    <col min="1" max="1" width="49.6640625" customWidth="1"/>
    <col min="2" max="2" width="4" customWidth="1"/>
    <col min="4" max="4" width="9.6640625" bestFit="1" customWidth="1"/>
    <col min="8" max="8" width="3" customWidth="1"/>
  </cols>
  <sheetData>
    <row r="1" spans="1:13" x14ac:dyDescent="0.25">
      <c r="A1" s="3" t="s">
        <v>0</v>
      </c>
    </row>
    <row r="2" spans="1:13" x14ac:dyDescent="0.25">
      <c r="A2" s="3" t="s">
        <v>8</v>
      </c>
    </row>
    <row r="3" spans="1:13" x14ac:dyDescent="0.25">
      <c r="A3" s="3" t="s">
        <v>1</v>
      </c>
    </row>
    <row r="4" spans="1:13" x14ac:dyDescent="0.25">
      <c r="A4" s="3" t="s">
        <v>185</v>
      </c>
    </row>
    <row r="5" spans="1:13" ht="13.8" thickBot="1" x14ac:dyDescent="0.3">
      <c r="A5" s="10" t="s">
        <v>52</v>
      </c>
    </row>
    <row r="6" spans="1:13" ht="13.8" thickBot="1" x14ac:dyDescent="0.3">
      <c r="A6" s="1"/>
      <c r="B6" s="1"/>
      <c r="C6" s="64" t="s">
        <v>200</v>
      </c>
      <c r="D6" s="65"/>
      <c r="E6" s="65"/>
      <c r="F6" s="65"/>
      <c r="G6" s="66"/>
      <c r="I6" s="64" t="s">
        <v>75</v>
      </c>
      <c r="J6" s="65"/>
      <c r="K6" s="65"/>
      <c r="L6" s="65"/>
      <c r="M6" s="66"/>
    </row>
    <row r="7" spans="1:13" x14ac:dyDescent="0.25">
      <c r="A7" s="1"/>
      <c r="B7" s="1"/>
      <c r="C7" s="1"/>
      <c r="D7" s="1"/>
      <c r="E7" s="1"/>
      <c r="F7" s="1"/>
      <c r="G7" s="1"/>
    </row>
    <row r="8" spans="1:13" x14ac:dyDescent="0.25">
      <c r="A8" s="1" t="s">
        <v>2</v>
      </c>
      <c r="B8" s="1"/>
      <c r="C8" s="1" t="s">
        <v>73</v>
      </c>
      <c r="D8" s="1" t="s">
        <v>74</v>
      </c>
      <c r="E8" s="1" t="s">
        <v>76</v>
      </c>
      <c r="F8" s="1" t="s">
        <v>77</v>
      </c>
      <c r="G8" s="1" t="s">
        <v>78</v>
      </c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I9" s="1"/>
      <c r="J9" s="1"/>
      <c r="K9" s="1"/>
      <c r="L9" s="1"/>
    </row>
    <row r="10" spans="1:13" x14ac:dyDescent="0.25">
      <c r="A10" s="1"/>
      <c r="B10" s="1"/>
      <c r="C10" s="1"/>
      <c r="D10" s="1"/>
      <c r="E10" s="1"/>
      <c r="F10" s="1"/>
      <c r="G10" s="1"/>
      <c r="I10" s="2"/>
      <c r="J10" s="2"/>
      <c r="K10" s="2"/>
      <c r="L10" s="2"/>
    </row>
    <row r="11" spans="1:13" x14ac:dyDescent="0.25">
      <c r="A11" s="1" t="s">
        <v>213</v>
      </c>
      <c r="B11" s="1"/>
      <c r="C11" s="1"/>
      <c r="D11" s="1"/>
      <c r="E11" s="1"/>
      <c r="F11" s="63">
        <v>20000</v>
      </c>
      <c r="G11" s="1"/>
      <c r="I11" s="2"/>
      <c r="J11" s="2"/>
      <c r="K11" s="2"/>
      <c r="L11" s="2"/>
    </row>
    <row r="12" spans="1:13" x14ac:dyDescent="0.25">
      <c r="C12" s="6"/>
      <c r="I12" s="2"/>
      <c r="J12" s="2"/>
      <c r="K12" s="2"/>
      <c r="L12" s="2"/>
    </row>
    <row r="13" spans="1:13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x14ac:dyDescent="0.25">
      <c r="A14" s="1" t="s">
        <v>214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3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3" x14ac:dyDescent="0.25">
      <c r="A16" s="62" t="s">
        <v>211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24" x14ac:dyDescent="0.25">
      <c r="A17" s="62" t="s">
        <v>212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24" x14ac:dyDescent="0.25">
      <c r="A18" s="62" t="s">
        <v>212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24" x14ac:dyDescent="0.25">
      <c r="A19" s="62" t="s">
        <v>212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24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24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2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24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24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24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24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24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24" x14ac:dyDescent="0.25">
      <c r="I28" s="2"/>
      <c r="J28" s="2"/>
      <c r="K28" s="2"/>
      <c r="L28" s="2"/>
    </row>
    <row r="29" spans="1:24" x14ac:dyDescent="0.25">
      <c r="B29" s="2"/>
      <c r="C29" s="2">
        <f>SUM(C13:C28)</f>
        <v>0</v>
      </c>
      <c r="D29" s="2">
        <f>SUM(D13:D28)</f>
        <v>0</v>
      </c>
      <c r="E29" s="2">
        <f>SUM(E13:E28)</f>
        <v>0</v>
      </c>
      <c r="F29" s="2">
        <f>SUM(F13:F28)</f>
        <v>0</v>
      </c>
      <c r="G29" s="2">
        <f>SUM(G13:G28)</f>
        <v>0</v>
      </c>
      <c r="H29" s="2"/>
      <c r="I29" s="2">
        <f>SUM(I13:I28)</f>
        <v>0</v>
      </c>
      <c r="J29" s="2">
        <f>SUM(J13:J28)</f>
        <v>0</v>
      </c>
      <c r="K29" s="2">
        <f>SUM(K13:K28)</f>
        <v>0</v>
      </c>
      <c r="L29" s="2">
        <f>SUM(L13:L28)</f>
        <v>0</v>
      </c>
      <c r="M29" s="2">
        <v>0</v>
      </c>
      <c r="N29" s="2"/>
      <c r="O29" s="2"/>
      <c r="P29" s="2"/>
      <c r="Q29" s="2"/>
      <c r="R29" s="2"/>
      <c r="S29" s="2">
        <f>SUM(S13:S28)</f>
        <v>0</v>
      </c>
      <c r="T29" s="2"/>
      <c r="U29" s="2"/>
      <c r="V29" s="2"/>
      <c r="W29" s="2"/>
      <c r="X29" s="2"/>
    </row>
    <row r="30" spans="1:24" x14ac:dyDescent="0.25">
      <c r="I30" s="2"/>
      <c r="J30" s="2"/>
      <c r="K30" s="2"/>
      <c r="L30" s="2"/>
    </row>
    <row r="31" spans="1:24" x14ac:dyDescent="0.25">
      <c r="I31" s="2"/>
      <c r="J31" s="2"/>
      <c r="K31" s="2"/>
      <c r="L31" s="2"/>
    </row>
    <row r="32" spans="1:24" x14ac:dyDescent="0.25">
      <c r="I32" s="2"/>
      <c r="J32" s="2"/>
      <c r="K32" s="2"/>
      <c r="L32" s="2"/>
    </row>
    <row r="33" spans="9:12" x14ac:dyDescent="0.25">
      <c r="I33" s="2"/>
      <c r="J33" s="2"/>
      <c r="K33" s="2"/>
      <c r="L33" s="2"/>
    </row>
  </sheetData>
  <customSheetViews>
    <customSheetView guid="{085BBC05-A06C-4038-9C1B-8377F1F75371}" fitToPage="1">
      <pane xSplit="1" ySplit="8" topLeftCell="B9" activePane="bottomRight" state="frozen"/>
      <selection pane="bottomRight" activeCell="C12" sqref="C12"/>
      <pageMargins left="0.75" right="0.75" top="1" bottom="1" header="0.5" footer="0.5"/>
      <pageSetup scale="83" orientation="landscape" r:id="rId1"/>
      <headerFooter alignWithMargins="0"/>
    </customSheetView>
    <customSheetView guid="{6A8720F2-CB73-4867-9790-A10459BDAD1B}" showPageBreaks="1" fitToPage="1" printArea="1">
      <pane xSplit="1" ySplit="8" topLeftCell="B9" activePane="bottomRight" state="frozen"/>
      <selection pane="bottomRight" activeCell="C12" sqref="C12"/>
      <pageMargins left="0.75" right="0.75" top="1" bottom="1" header="0.5" footer="0.5"/>
      <pageSetup scale="83" orientation="landscape" r:id="rId2"/>
      <headerFooter alignWithMargins="0"/>
    </customSheetView>
    <customSheetView guid="{A9221A50-FD47-4BC1-8CAD-C5CE55BCF0CE}" showPageBreaks="1" fitToPage="1" printArea="1">
      <pane xSplit="1" ySplit="8" topLeftCell="B9" activePane="bottomRight" state="frozen"/>
      <selection pane="bottomRight" activeCell="F25" sqref="F25"/>
      <pageMargins left="0.75" right="0.75" top="1" bottom="1" header="0.5" footer="0.5"/>
      <pageSetup scale="84" orientation="landscape" r:id="rId3"/>
      <headerFooter alignWithMargins="0"/>
    </customSheetView>
    <customSheetView guid="{B3E74F94-D876-4FEC-91E1-437D2B6F923C}" fitToPage="1">
      <pane xSplit="1" ySplit="8" topLeftCell="B9" activePane="bottomRight" state="frozen"/>
      <selection pane="bottomRight" activeCell="C12" sqref="C12"/>
      <pageMargins left="0.75" right="0.75" top="1" bottom="1" header="0.5" footer="0.5"/>
      <pageSetup scale="83" orientation="landscape" r:id="rId4"/>
      <headerFooter alignWithMargins="0"/>
    </customSheetView>
  </customSheetViews>
  <mergeCells count="2">
    <mergeCell ref="C6:G6"/>
    <mergeCell ref="I6:M6"/>
  </mergeCells>
  <phoneticPr fontId="3" type="noConversion"/>
  <pageMargins left="0.75" right="0.75" top="1" bottom="1" header="0.5" footer="0.5"/>
  <pageSetup scale="83" orientation="landscape" r:id="rId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"/>
  <sheetViews>
    <sheetView workbookViewId="0">
      <selection activeCell="D20" sqref="D20"/>
    </sheetView>
  </sheetViews>
  <sheetFormatPr defaultColWidth="8.88671875" defaultRowHeight="13.2" x14ac:dyDescent="0.25"/>
  <cols>
    <col min="1" max="1" width="49.6640625" customWidth="1"/>
    <col min="2" max="2" width="3" customWidth="1"/>
    <col min="3" max="3" width="10.33203125" bestFit="1" customWidth="1"/>
    <col min="4" max="4" width="10.33203125" customWidth="1"/>
    <col min="5" max="5" width="3.6640625" customWidth="1"/>
    <col min="6" max="8" width="9" bestFit="1" customWidth="1"/>
    <col min="11" max="11" width="2.6640625" customWidth="1"/>
  </cols>
  <sheetData>
    <row r="1" spans="1:14" x14ac:dyDescent="0.25">
      <c r="A1" s="3" t="s">
        <v>0</v>
      </c>
    </row>
    <row r="2" spans="1:14" x14ac:dyDescent="0.25">
      <c r="A2" s="3" t="s">
        <v>8</v>
      </c>
    </row>
    <row r="3" spans="1:14" x14ac:dyDescent="0.25">
      <c r="A3" s="3" t="s">
        <v>1</v>
      </c>
    </row>
    <row r="4" spans="1:14" x14ac:dyDescent="0.25">
      <c r="A4" s="3" t="s">
        <v>185</v>
      </c>
      <c r="C4" s="1" t="s">
        <v>169</v>
      </c>
      <c r="D4" s="1" t="s">
        <v>187</v>
      </c>
    </row>
    <row r="5" spans="1:14" x14ac:dyDescent="0.25">
      <c r="A5" s="10" t="s">
        <v>50</v>
      </c>
      <c r="C5" s="11" t="s">
        <v>160</v>
      </c>
      <c r="D5" s="11" t="s">
        <v>160</v>
      </c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1"/>
      <c r="B6" s="1"/>
      <c r="C6" s="1" t="s">
        <v>186</v>
      </c>
      <c r="D6" s="1" t="s">
        <v>186</v>
      </c>
      <c r="F6" s="50" t="s">
        <v>192</v>
      </c>
      <c r="G6" s="48"/>
      <c r="H6" s="48"/>
      <c r="I6" s="48"/>
      <c r="J6" s="49"/>
      <c r="K6" s="11"/>
      <c r="L6" s="11"/>
      <c r="M6" s="11"/>
      <c r="N6" s="11"/>
    </row>
    <row r="7" spans="1:14" x14ac:dyDescent="0.25">
      <c r="A7" s="1"/>
      <c r="B7" s="1"/>
      <c r="C7" s="1"/>
      <c r="D7" s="1"/>
      <c r="E7" s="1"/>
      <c r="F7" s="1"/>
      <c r="G7" s="1"/>
      <c r="H7" s="1"/>
    </row>
    <row r="8" spans="1:14" x14ac:dyDescent="0.25">
      <c r="A8" s="1" t="s">
        <v>2</v>
      </c>
      <c r="B8" s="1"/>
      <c r="C8" s="1"/>
      <c r="D8" s="1"/>
      <c r="E8" s="1"/>
      <c r="F8" s="1" t="s">
        <v>73</v>
      </c>
      <c r="G8" s="1" t="s">
        <v>74</v>
      </c>
      <c r="H8" s="1" t="s">
        <v>76</v>
      </c>
      <c r="I8" s="1" t="s">
        <v>77</v>
      </c>
      <c r="J8" s="1" t="s">
        <v>78</v>
      </c>
      <c r="K8" s="1"/>
      <c r="L8" s="1" t="s">
        <v>79</v>
      </c>
      <c r="M8" s="1" t="s">
        <v>80</v>
      </c>
      <c r="N8" s="1" t="s">
        <v>99</v>
      </c>
    </row>
    <row r="10" spans="1:14" x14ac:dyDescent="0.25">
      <c r="B10" s="2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x14ac:dyDescent="0.25">
      <c r="A11" t="s">
        <v>51</v>
      </c>
      <c r="C11" s="19">
        <v>20000</v>
      </c>
      <c r="D11" s="19">
        <v>20000</v>
      </c>
      <c r="E11" s="19"/>
      <c r="F11" s="19">
        <v>30000</v>
      </c>
      <c r="G11" s="19">
        <v>30000</v>
      </c>
      <c r="H11" s="19">
        <v>30000</v>
      </c>
      <c r="I11" s="19">
        <v>30000</v>
      </c>
      <c r="J11" s="19">
        <v>30000</v>
      </c>
      <c r="K11" s="19"/>
      <c r="L11" s="19"/>
      <c r="M11" s="19"/>
      <c r="N11" s="19"/>
    </row>
    <row r="12" spans="1:14" x14ac:dyDescent="0.25">
      <c r="C12" s="19">
        <v>-10000</v>
      </c>
      <c r="D12" s="19">
        <v>-10000</v>
      </c>
      <c r="E12" s="19"/>
      <c r="F12" s="19">
        <v>-15000</v>
      </c>
      <c r="G12" s="19">
        <v>-15000</v>
      </c>
      <c r="H12" s="19">
        <v>-15000</v>
      </c>
      <c r="I12" s="19">
        <v>-15000</v>
      </c>
      <c r="J12" s="19">
        <v>-15000</v>
      </c>
      <c r="K12" s="19"/>
      <c r="L12" s="19"/>
      <c r="M12" s="19"/>
      <c r="N12" s="19"/>
    </row>
    <row r="13" spans="1:14" x14ac:dyDescent="0.2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x14ac:dyDescent="0.25">
      <c r="A14" t="s">
        <v>157</v>
      </c>
      <c r="C14" s="47">
        <v>10000</v>
      </c>
      <c r="D14" s="47">
        <v>15000</v>
      </c>
      <c r="E14" s="38"/>
      <c r="F14" s="19"/>
      <c r="G14" s="19"/>
      <c r="H14" s="19"/>
      <c r="I14" s="19"/>
      <c r="J14" s="19"/>
      <c r="K14" s="19"/>
      <c r="L14" s="19"/>
      <c r="M14" s="19"/>
      <c r="N14" s="19"/>
    </row>
    <row r="15" spans="1:14" x14ac:dyDescent="0.2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ht="13.8" thickBot="1" x14ac:dyDescent="0.3">
      <c r="A16" t="s">
        <v>7</v>
      </c>
      <c r="C16" s="27">
        <f t="shared" ref="C16:J16" si="0">SUM(C10:C15)</f>
        <v>20000</v>
      </c>
      <c r="D16" s="27">
        <f t="shared" si="0"/>
        <v>25000</v>
      </c>
      <c r="E16" s="19"/>
      <c r="F16" s="27">
        <f t="shared" si="0"/>
        <v>15000</v>
      </c>
      <c r="G16" s="27">
        <f t="shared" si="0"/>
        <v>15000</v>
      </c>
      <c r="H16" s="27">
        <f t="shared" si="0"/>
        <v>15000</v>
      </c>
      <c r="I16" s="27">
        <f t="shared" si="0"/>
        <v>15000</v>
      </c>
      <c r="J16" s="27">
        <f t="shared" si="0"/>
        <v>15000</v>
      </c>
      <c r="K16" s="19"/>
      <c r="L16" s="27"/>
      <c r="M16" s="27"/>
      <c r="N16" s="27"/>
    </row>
    <row r="17" spans="1:1" ht="13.8" thickTop="1" x14ac:dyDescent="0.25"/>
    <row r="22" spans="1:1" x14ac:dyDescent="0.25">
      <c r="A22" s="29" t="s">
        <v>161</v>
      </c>
    </row>
    <row r="23" spans="1:1" x14ac:dyDescent="0.25">
      <c r="A23" s="6" t="s">
        <v>216</v>
      </c>
    </row>
    <row r="24" spans="1:1" x14ac:dyDescent="0.25">
      <c r="A24" t="s">
        <v>162</v>
      </c>
    </row>
  </sheetData>
  <customSheetViews>
    <customSheetView guid="{085BBC05-A06C-4038-9C1B-8377F1F75371}" fitToPage="1">
      <selection activeCell="D20" sqref="D20"/>
      <pageMargins left="0.75" right="0.75" top="1" bottom="1" header="0.5" footer="0.5"/>
      <pageSetup scale="72" orientation="portrait" r:id="rId1"/>
      <headerFooter alignWithMargins="0"/>
    </customSheetView>
    <customSheetView guid="{6A8720F2-CB73-4867-9790-A10459BDAD1B}" showPageBreaks="1" fitToPage="1" printArea="1">
      <selection activeCell="D20" sqref="D20"/>
      <pageMargins left="0.75" right="0.75" top="1" bottom="1" header="0.5" footer="0.5"/>
      <pageSetup scale="72" orientation="portrait" r:id="rId2"/>
      <headerFooter alignWithMargins="0"/>
    </customSheetView>
    <customSheetView guid="{A9221A50-FD47-4BC1-8CAD-C5CE55BCF0CE}" showPageBreaks="1" fitToPage="1" printArea="1">
      <selection activeCell="C14" sqref="C14"/>
      <pageMargins left="0.75" right="0.75" top="1" bottom="1" header="0.5" footer="0.5"/>
      <pageSetup scale="92" orientation="landscape" r:id="rId3"/>
      <headerFooter alignWithMargins="0"/>
    </customSheetView>
    <customSheetView guid="{B3E74F94-D876-4FEC-91E1-437D2B6F923C}" fitToPage="1">
      <selection activeCell="D20" sqref="D20"/>
      <pageMargins left="0.75" right="0.75" top="1" bottom="1" header="0.5" footer="0.5"/>
      <pageSetup scale="72" orientation="portrait" r:id="rId4"/>
      <headerFooter alignWithMargins="0"/>
    </customSheetView>
  </customSheetViews>
  <phoneticPr fontId="3" type="noConversion"/>
  <pageMargins left="0.75" right="0.75" top="1" bottom="1" header="0.5" footer="0.5"/>
  <pageSetup scale="72" orientation="portrait" r:id="rId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8"/>
  <sheetViews>
    <sheetView zoomScaleNormal="100" zoomScalePageLayoutView="125" workbookViewId="0">
      <pane xSplit="1" ySplit="7" topLeftCell="B26" activePane="bottomRight" state="frozen"/>
      <selection pane="topRight" activeCell="B1" sqref="B1"/>
      <selection pane="bottomLeft" activeCell="A8" sqref="A8"/>
      <selection pane="bottomRight" sqref="A1:J51"/>
    </sheetView>
  </sheetViews>
  <sheetFormatPr defaultColWidth="8.88671875" defaultRowHeight="13.2" x14ac:dyDescent="0.25"/>
  <cols>
    <col min="1" max="1" width="33.6640625" customWidth="1"/>
    <col min="2" max="2" width="2" customWidth="1"/>
    <col min="3" max="3" width="9" customWidth="1"/>
    <col min="4" max="4" width="9.44140625" customWidth="1"/>
    <col min="5" max="5" width="3.5546875" customWidth="1"/>
    <col min="11" max="11" width="4.5546875" customWidth="1"/>
  </cols>
  <sheetData>
    <row r="1" spans="1:14" x14ac:dyDescent="0.25">
      <c r="A1" s="3" t="s">
        <v>0</v>
      </c>
    </row>
    <row r="2" spans="1:14" x14ac:dyDescent="0.25">
      <c r="A2" s="3" t="s">
        <v>8</v>
      </c>
    </row>
    <row r="3" spans="1:14" x14ac:dyDescent="0.25">
      <c r="A3" s="3" t="s">
        <v>1</v>
      </c>
    </row>
    <row r="4" spans="1:14" x14ac:dyDescent="0.25">
      <c r="A4" s="3" t="s">
        <v>185</v>
      </c>
      <c r="C4" s="1" t="s">
        <v>169</v>
      </c>
      <c r="D4" s="1" t="s">
        <v>187</v>
      </c>
    </row>
    <row r="5" spans="1:14" x14ac:dyDescent="0.25">
      <c r="A5" s="6"/>
      <c r="B5" s="1"/>
      <c r="C5" s="1" t="s">
        <v>160</v>
      </c>
      <c r="D5" s="1" t="s">
        <v>160</v>
      </c>
      <c r="F5" s="50" t="s">
        <v>192</v>
      </c>
      <c r="G5" s="48"/>
      <c r="H5" s="48"/>
      <c r="I5" s="48"/>
      <c r="J5" s="49"/>
      <c r="K5" s="11"/>
      <c r="L5" s="11"/>
      <c r="M5" s="11"/>
      <c r="N5" s="11"/>
    </row>
    <row r="6" spans="1:14" x14ac:dyDescent="0.25">
      <c r="A6" s="1" t="s">
        <v>17</v>
      </c>
      <c r="B6" s="1"/>
      <c r="C6" s="1" t="s">
        <v>186</v>
      </c>
      <c r="D6" s="1" t="s">
        <v>186</v>
      </c>
      <c r="E6" s="1"/>
      <c r="F6" s="1"/>
      <c r="G6" s="1"/>
      <c r="H6" s="1"/>
    </row>
    <row r="7" spans="1:14" x14ac:dyDescent="0.25">
      <c r="A7" s="7" t="s">
        <v>18</v>
      </c>
      <c r="B7" s="1"/>
      <c r="C7" s="1"/>
      <c r="D7" s="1"/>
      <c r="E7" s="1"/>
      <c r="F7" s="1" t="s">
        <v>73</v>
      </c>
      <c r="G7" s="1" t="s">
        <v>74</v>
      </c>
      <c r="H7" s="1" t="s">
        <v>76</v>
      </c>
      <c r="I7" s="1" t="s">
        <v>77</v>
      </c>
      <c r="J7" s="1" t="s">
        <v>78</v>
      </c>
      <c r="K7" s="1"/>
      <c r="L7" s="1" t="s">
        <v>79</v>
      </c>
      <c r="M7" s="1" t="s">
        <v>80</v>
      </c>
      <c r="N7" s="1" t="s">
        <v>99</v>
      </c>
    </row>
    <row r="8" spans="1:14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9" t="s">
        <v>59</v>
      </c>
      <c r="C9" s="2">
        <v>17100</v>
      </c>
      <c r="D9">
        <v>0</v>
      </c>
      <c r="F9" s="42">
        <v>17100</v>
      </c>
      <c r="G9" s="2"/>
      <c r="H9" s="2"/>
      <c r="J9" s="2"/>
      <c r="K9" s="2"/>
      <c r="L9" s="2"/>
      <c r="M9" s="2"/>
    </row>
    <row r="10" spans="1:14" x14ac:dyDescent="0.25">
      <c r="A10" s="9" t="s">
        <v>33</v>
      </c>
      <c r="B10" s="1"/>
      <c r="C10" s="2"/>
      <c r="D10" s="2"/>
      <c r="E10" s="2"/>
      <c r="F10" s="2"/>
      <c r="H10" s="2"/>
      <c r="J10" s="2"/>
      <c r="K10" s="2"/>
      <c r="L10" s="2"/>
      <c r="M10" s="2"/>
      <c r="N10" s="2"/>
    </row>
    <row r="11" spans="1:14" x14ac:dyDescent="0.25">
      <c r="A11" s="18" t="s">
        <v>96</v>
      </c>
      <c r="B11" s="1"/>
      <c r="C11" s="2"/>
      <c r="D11" s="2"/>
      <c r="E11" s="2"/>
      <c r="F11" s="2"/>
      <c r="G11" s="2">
        <v>16800</v>
      </c>
      <c r="J11" s="2"/>
      <c r="K11" s="2"/>
      <c r="L11" s="2"/>
      <c r="M11" s="2"/>
      <c r="N11" s="2"/>
    </row>
    <row r="12" spans="1:14" x14ac:dyDescent="0.25">
      <c r="A12" s="8" t="s">
        <v>22</v>
      </c>
      <c r="C12" s="2"/>
      <c r="D12" s="2"/>
      <c r="E12" s="2"/>
      <c r="F12" s="2"/>
      <c r="H12" s="2"/>
      <c r="J12" s="2"/>
      <c r="K12" s="2"/>
      <c r="L12" s="2"/>
      <c r="M12" s="2"/>
    </row>
    <row r="13" spans="1:14" x14ac:dyDescent="0.25">
      <c r="A13" s="9" t="s">
        <v>34</v>
      </c>
      <c r="B13" s="1"/>
      <c r="C13" s="2"/>
      <c r="D13" s="2"/>
      <c r="E13" s="2"/>
      <c r="F13" s="2"/>
      <c r="H13" s="2"/>
      <c r="J13" s="2"/>
      <c r="K13" s="2"/>
      <c r="L13" s="2"/>
      <c r="M13" s="2"/>
      <c r="N13" s="2"/>
    </row>
    <row r="14" spans="1:14" x14ac:dyDescent="0.25">
      <c r="A14" s="9" t="s">
        <v>31</v>
      </c>
      <c r="C14" s="2">
        <v>12000</v>
      </c>
      <c r="D14" s="2"/>
      <c r="E14" s="2"/>
      <c r="F14" s="2"/>
      <c r="H14" s="2"/>
      <c r="J14" s="2"/>
      <c r="K14" s="2"/>
      <c r="L14" s="2"/>
      <c r="M14" s="2"/>
    </row>
    <row r="15" spans="1:14" x14ac:dyDescent="0.25">
      <c r="A15" s="18" t="s">
        <v>93</v>
      </c>
      <c r="C15" s="2"/>
      <c r="D15" s="2"/>
      <c r="E15" s="2"/>
      <c r="F15" s="2">
        <v>14200</v>
      </c>
      <c r="G15" s="2"/>
      <c r="H15" s="2"/>
      <c r="J15" s="2"/>
      <c r="K15" s="2"/>
      <c r="L15" s="2"/>
      <c r="M15" s="2"/>
    </row>
    <row r="16" spans="1:14" x14ac:dyDescent="0.25">
      <c r="A16" s="18" t="s">
        <v>215</v>
      </c>
      <c r="C16" s="2"/>
      <c r="D16" s="2"/>
      <c r="E16" s="2"/>
      <c r="F16" s="2"/>
      <c r="G16" s="2">
        <v>10600</v>
      </c>
      <c r="H16" s="2"/>
      <c r="J16" s="2"/>
      <c r="K16" s="2"/>
      <c r="L16" s="2"/>
      <c r="M16" s="2"/>
    </row>
    <row r="17" spans="1:14" x14ac:dyDescent="0.25">
      <c r="A17" s="18" t="s">
        <v>95</v>
      </c>
      <c r="C17" s="2">
        <v>26400</v>
      </c>
      <c r="D17">
        <v>0</v>
      </c>
      <c r="F17" s="42">
        <v>26400</v>
      </c>
      <c r="G17" s="2"/>
      <c r="H17" s="2"/>
      <c r="J17" s="2"/>
      <c r="K17" s="2"/>
      <c r="L17" s="2"/>
      <c r="M17" s="2"/>
    </row>
    <row r="18" spans="1:14" x14ac:dyDescent="0.25">
      <c r="A18" s="17" t="s">
        <v>97</v>
      </c>
      <c r="C18" s="2"/>
      <c r="D18" s="2"/>
      <c r="E18" s="2"/>
      <c r="F18" s="2"/>
      <c r="G18" s="2">
        <v>40200</v>
      </c>
      <c r="H18" s="2"/>
      <c r="J18" s="2"/>
      <c r="K18" s="2"/>
      <c r="L18" s="2"/>
      <c r="M18" s="2"/>
    </row>
    <row r="19" spans="1:14" x14ac:dyDescent="0.25">
      <c r="A19" s="8" t="s">
        <v>19</v>
      </c>
      <c r="C19" s="2"/>
      <c r="D19" s="2"/>
      <c r="E19" s="2"/>
      <c r="F19" s="2"/>
      <c r="G19" s="2"/>
      <c r="H19" s="2"/>
      <c r="J19" s="2"/>
      <c r="K19" s="2"/>
      <c r="L19" s="2"/>
      <c r="M19" s="2"/>
      <c r="N19" s="2"/>
    </row>
    <row r="20" spans="1:14" x14ac:dyDescent="0.25">
      <c r="A20" s="9" t="s">
        <v>32</v>
      </c>
      <c r="C20" s="2"/>
      <c r="D20" s="2"/>
      <c r="E20" s="2"/>
      <c r="F20" s="2"/>
      <c r="H20" s="2"/>
      <c r="I20" s="2">
        <v>40100</v>
      </c>
      <c r="J20" s="2"/>
      <c r="K20" s="2"/>
      <c r="L20" s="2"/>
    </row>
    <row r="21" spans="1:14" x14ac:dyDescent="0.25">
      <c r="A21" s="8" t="s">
        <v>23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4" x14ac:dyDescent="0.25">
      <c r="A22" s="9" t="s">
        <v>60</v>
      </c>
      <c r="C22" s="2"/>
      <c r="D22" s="2"/>
      <c r="E22" s="2"/>
      <c r="F22" s="2"/>
      <c r="G22" s="2"/>
      <c r="H22" s="2"/>
      <c r="I22" s="2"/>
      <c r="J22" s="2">
        <v>101200</v>
      </c>
      <c r="K22" s="2"/>
      <c r="L22" s="2"/>
    </row>
    <row r="23" spans="1:14" x14ac:dyDescent="0.25">
      <c r="A23" s="8" t="s">
        <v>21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x14ac:dyDescent="0.25">
      <c r="A24" s="8" t="s">
        <v>48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x14ac:dyDescent="0.25">
      <c r="A25" s="9" t="s">
        <v>24</v>
      </c>
      <c r="C25" s="2"/>
      <c r="D25" s="2"/>
      <c r="E25" s="2"/>
      <c r="F25" s="2"/>
      <c r="G25" s="2"/>
      <c r="H25" s="2">
        <v>29500</v>
      </c>
      <c r="I25" s="2"/>
      <c r="J25" s="2"/>
      <c r="K25" s="2"/>
      <c r="L25" s="2"/>
    </row>
    <row r="26" spans="1:14" x14ac:dyDescent="0.25">
      <c r="A26" s="9" t="s">
        <v>54</v>
      </c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4" x14ac:dyDescent="0.25">
      <c r="A27" s="9" t="s">
        <v>62</v>
      </c>
      <c r="C27" s="2"/>
      <c r="D27" s="2"/>
      <c r="E27" s="2"/>
      <c r="F27" s="2"/>
      <c r="H27" s="2"/>
      <c r="I27" s="2"/>
      <c r="J27" s="2"/>
      <c r="K27" s="2"/>
      <c r="L27" s="2"/>
      <c r="M27" s="2"/>
    </row>
    <row r="28" spans="1:14" x14ac:dyDescent="0.25">
      <c r="A28" s="9" t="s">
        <v>55</v>
      </c>
      <c r="C28" s="2">
        <v>12000</v>
      </c>
      <c r="D28" s="2"/>
      <c r="E28" s="2"/>
      <c r="F28" s="2"/>
      <c r="G28" s="2"/>
      <c r="H28" s="2"/>
      <c r="I28" s="2"/>
      <c r="J28" s="2"/>
      <c r="K28" s="2"/>
      <c r="L28" s="2"/>
    </row>
    <row r="29" spans="1:14" x14ac:dyDescent="0.25">
      <c r="A29" s="9" t="s">
        <v>35</v>
      </c>
      <c r="B29" s="1"/>
      <c r="C29" s="2"/>
      <c r="D29" s="2"/>
      <c r="E29" s="2"/>
      <c r="F29" s="2"/>
      <c r="H29" s="2"/>
      <c r="I29" s="2"/>
      <c r="J29" s="2"/>
      <c r="K29" s="2"/>
      <c r="L29" s="2"/>
      <c r="M29" s="2"/>
    </row>
    <row r="30" spans="1:14" x14ac:dyDescent="0.25">
      <c r="A30" s="9" t="s">
        <v>36</v>
      </c>
      <c r="B30" s="1"/>
      <c r="C30" s="2"/>
      <c r="D30" s="2"/>
      <c r="E30" s="2"/>
      <c r="F30" s="2"/>
      <c r="H30" s="2"/>
      <c r="I30" s="2"/>
      <c r="J30" s="2"/>
      <c r="K30" s="2"/>
      <c r="L30" s="2"/>
      <c r="M30" s="2"/>
    </row>
    <row r="31" spans="1:14" x14ac:dyDescent="0.25">
      <c r="A31" s="9" t="s">
        <v>57</v>
      </c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4" x14ac:dyDescent="0.25">
      <c r="A32" s="9" t="s">
        <v>56</v>
      </c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3" x14ac:dyDescent="0.25">
      <c r="A33" s="9" t="s">
        <v>25</v>
      </c>
      <c r="C33" s="2">
        <v>10000</v>
      </c>
      <c r="D33">
        <v>0</v>
      </c>
      <c r="F33" s="42">
        <v>10000</v>
      </c>
      <c r="G33" s="2"/>
      <c r="H33" s="2"/>
      <c r="I33" s="2"/>
      <c r="J33" s="2"/>
      <c r="K33" s="2"/>
      <c r="L33" s="2"/>
    </row>
    <row r="34" spans="1:13" x14ac:dyDescent="0.25">
      <c r="A34" s="18" t="s">
        <v>98</v>
      </c>
      <c r="C34" s="2"/>
      <c r="D34" s="2"/>
      <c r="E34" s="2"/>
      <c r="F34" s="2"/>
      <c r="G34" s="2"/>
      <c r="H34" s="2">
        <v>36600</v>
      </c>
      <c r="I34" s="2"/>
      <c r="J34" s="2"/>
      <c r="K34" s="2"/>
      <c r="L34" s="2"/>
    </row>
    <row r="35" spans="1:13" x14ac:dyDescent="0.25">
      <c r="A35" s="9" t="s">
        <v>37</v>
      </c>
      <c r="B35" s="1"/>
      <c r="C35" s="2"/>
      <c r="D35" s="2"/>
      <c r="E35" s="2"/>
      <c r="F35" s="2"/>
      <c r="H35" s="2"/>
      <c r="I35" s="2"/>
      <c r="J35" s="2"/>
      <c r="K35" s="2"/>
      <c r="L35" s="2"/>
      <c r="M35" s="2"/>
    </row>
    <row r="36" spans="1:13" x14ac:dyDescent="0.25">
      <c r="A36" s="17" t="s">
        <v>92</v>
      </c>
      <c r="C36" s="2">
        <v>38200</v>
      </c>
      <c r="D36">
        <v>0</v>
      </c>
      <c r="F36" s="42">
        <v>38200</v>
      </c>
      <c r="H36" s="2"/>
      <c r="I36" s="2"/>
      <c r="J36" s="2"/>
      <c r="K36" s="2"/>
      <c r="L36" s="2"/>
    </row>
    <row r="37" spans="1:13" x14ac:dyDescent="0.25">
      <c r="A37" s="8" t="s">
        <v>26</v>
      </c>
      <c r="C37" s="2"/>
      <c r="D37" s="2"/>
      <c r="E37" s="2"/>
      <c r="F37" s="2"/>
      <c r="H37" s="2"/>
      <c r="I37" s="2"/>
      <c r="L37" s="2">
        <v>42800</v>
      </c>
    </row>
    <row r="38" spans="1:13" x14ac:dyDescent="0.25">
      <c r="A38" s="9" t="s">
        <v>30</v>
      </c>
      <c r="C38" s="2"/>
      <c r="D38" s="2"/>
      <c r="E38" s="2"/>
      <c r="F38" s="2"/>
      <c r="G38" s="2"/>
      <c r="H38" s="2">
        <v>20100</v>
      </c>
      <c r="I38" s="2"/>
      <c r="J38" s="2"/>
      <c r="K38" s="2"/>
      <c r="L38" s="2"/>
    </row>
    <row r="39" spans="1:13" x14ac:dyDescent="0.25">
      <c r="A39" s="8" t="s">
        <v>61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3" x14ac:dyDescent="0.25">
      <c r="A40" s="9" t="s">
        <v>27</v>
      </c>
      <c r="C40" s="2"/>
      <c r="D40" s="2"/>
      <c r="E40" s="2"/>
      <c r="F40" s="2"/>
      <c r="G40" s="2"/>
      <c r="H40" s="2"/>
      <c r="I40" s="2">
        <v>17600</v>
      </c>
      <c r="J40" s="2"/>
      <c r="K40" s="2"/>
      <c r="L40" s="2"/>
    </row>
    <row r="41" spans="1:13" x14ac:dyDescent="0.25">
      <c r="A41" s="9" t="s">
        <v>38</v>
      </c>
      <c r="B41" s="1"/>
      <c r="C41" s="2"/>
      <c r="D41" s="2"/>
      <c r="E41" s="2"/>
      <c r="F41" s="2"/>
      <c r="H41" s="2"/>
      <c r="I41" s="2"/>
      <c r="J41" s="2"/>
      <c r="K41" s="2"/>
      <c r="L41" s="2"/>
      <c r="M41" s="2"/>
    </row>
    <row r="42" spans="1:13" x14ac:dyDescent="0.25">
      <c r="A42" s="9" t="s">
        <v>28</v>
      </c>
      <c r="C42" s="2"/>
      <c r="D42" s="2"/>
      <c r="E42" s="2"/>
      <c r="F42" s="2"/>
      <c r="G42" s="2"/>
      <c r="H42" s="2"/>
      <c r="I42" s="2">
        <v>18200</v>
      </c>
      <c r="J42" s="2"/>
      <c r="K42" s="2"/>
      <c r="L42" s="2"/>
    </row>
    <row r="43" spans="1:13" x14ac:dyDescent="0.25">
      <c r="A43" s="9" t="s">
        <v>63</v>
      </c>
      <c r="B43" s="1"/>
      <c r="C43" s="2"/>
      <c r="D43" s="2"/>
      <c r="E43" s="2"/>
      <c r="F43" s="2"/>
      <c r="H43" s="2"/>
      <c r="I43" s="2"/>
      <c r="J43" s="2"/>
      <c r="K43" s="2"/>
      <c r="L43" s="2"/>
      <c r="M43" s="2"/>
    </row>
    <row r="44" spans="1:13" x14ac:dyDescent="0.25">
      <c r="A44" s="9" t="s">
        <v>29</v>
      </c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3" x14ac:dyDescent="0.25">
      <c r="A45" s="8" t="s">
        <v>20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18" t="s">
        <v>94</v>
      </c>
      <c r="B46" s="1"/>
      <c r="C46" s="2"/>
      <c r="D46" s="2"/>
      <c r="E46" s="2"/>
      <c r="H46" s="2">
        <v>51700</v>
      </c>
      <c r="I46" s="2"/>
      <c r="J46" s="2"/>
      <c r="K46" s="2"/>
      <c r="L46" s="2"/>
      <c r="M46" s="2"/>
    </row>
    <row r="47" spans="1:13" x14ac:dyDescent="0.25">
      <c r="A47" s="9" t="s">
        <v>58</v>
      </c>
      <c r="C47" s="2"/>
      <c r="D47" s="2"/>
      <c r="E47" s="2"/>
      <c r="G47" s="2">
        <v>30000</v>
      </c>
      <c r="H47" s="2"/>
      <c r="I47" s="2"/>
      <c r="J47" s="2"/>
      <c r="K47" s="2"/>
      <c r="L47" s="2"/>
    </row>
    <row r="48" spans="1:13" x14ac:dyDescent="0.25">
      <c r="A48" s="9" t="s">
        <v>64</v>
      </c>
      <c r="B48" s="1"/>
      <c r="C48" s="2"/>
      <c r="D48" s="2"/>
      <c r="E48" s="2"/>
      <c r="F48" s="2"/>
      <c r="H48" s="2"/>
      <c r="I48" s="2"/>
      <c r="J48" s="2"/>
      <c r="K48" s="2"/>
      <c r="L48" s="2"/>
      <c r="M48" s="2"/>
    </row>
    <row r="49" spans="1:14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4" ht="13.8" thickBot="1" x14ac:dyDescent="0.3">
      <c r="A50" s="8" t="s">
        <v>7</v>
      </c>
      <c r="C50" s="12">
        <f t="shared" ref="C50:N50" si="0">SUM(C9:C49)</f>
        <v>115700</v>
      </c>
      <c r="D50" s="12"/>
      <c r="E50" s="12"/>
      <c r="F50" s="12">
        <f>SUM(F9:F49)</f>
        <v>105900</v>
      </c>
      <c r="G50" s="12">
        <f t="shared" si="0"/>
        <v>97600</v>
      </c>
      <c r="H50" s="12">
        <f t="shared" si="0"/>
        <v>137900</v>
      </c>
      <c r="I50" s="12">
        <f t="shared" si="0"/>
        <v>75900</v>
      </c>
      <c r="J50" s="12">
        <f t="shared" si="0"/>
        <v>101200</v>
      </c>
      <c r="K50" s="12"/>
      <c r="L50" s="12">
        <f t="shared" si="0"/>
        <v>42800</v>
      </c>
      <c r="M50" s="12">
        <f t="shared" si="0"/>
        <v>0</v>
      </c>
      <c r="N50" s="12">
        <f t="shared" si="0"/>
        <v>0</v>
      </c>
    </row>
    <row r="51" spans="1:14" ht="13.8" thickTop="1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I52" s="2"/>
      <c r="J52" s="2"/>
      <c r="K52" s="2"/>
      <c r="L52" s="2"/>
      <c r="M52" s="2"/>
      <c r="N52" s="2"/>
    </row>
    <row r="53" spans="1:14" x14ac:dyDescent="0.25">
      <c r="A53" s="1"/>
      <c r="I53" s="2"/>
      <c r="J53" s="2"/>
      <c r="K53" s="2"/>
      <c r="L53" s="2"/>
      <c r="M53" s="2"/>
      <c r="N53" s="2"/>
    </row>
    <row r="54" spans="1:14" x14ac:dyDescent="0.25">
      <c r="A54" s="29" t="s">
        <v>163</v>
      </c>
      <c r="I54" s="2"/>
      <c r="J54" s="2"/>
      <c r="K54" s="2"/>
      <c r="L54" s="2"/>
      <c r="M54" s="2"/>
      <c r="N54" s="2"/>
    </row>
    <row r="55" spans="1:14" x14ac:dyDescent="0.25">
      <c r="A55" t="s">
        <v>164</v>
      </c>
      <c r="I55" s="2"/>
      <c r="J55" s="2"/>
      <c r="K55" s="2"/>
      <c r="L55" s="2"/>
      <c r="M55" s="2"/>
      <c r="N55" s="2"/>
    </row>
    <row r="56" spans="1:14" x14ac:dyDescent="0.25">
      <c r="A56" t="s">
        <v>165</v>
      </c>
      <c r="I56" s="2"/>
      <c r="J56" s="2"/>
      <c r="K56" s="2"/>
      <c r="L56" s="2"/>
      <c r="M56" s="2"/>
      <c r="N56" s="2"/>
    </row>
    <row r="57" spans="1:14" x14ac:dyDescent="0.25">
      <c r="A57" t="s">
        <v>162</v>
      </c>
      <c r="I57" s="2"/>
      <c r="J57" s="2"/>
      <c r="K57" s="2"/>
      <c r="L57" s="2"/>
      <c r="M57" s="2"/>
      <c r="N57" s="2"/>
    </row>
    <row r="58" spans="1:14" x14ac:dyDescent="0.25">
      <c r="I58" s="2"/>
      <c r="J58" s="2"/>
      <c r="K58" s="2"/>
      <c r="L58" s="2"/>
      <c r="M58" s="2"/>
      <c r="N58" s="2"/>
    </row>
  </sheetData>
  <sortState ref="A14:S53">
    <sortCondition ref="A14:A53"/>
  </sortState>
  <customSheetViews>
    <customSheetView guid="{085BBC05-A06C-4038-9C1B-8377F1F75371}" fitToPage="1">
      <pane xSplit="1" ySplit="7" topLeftCell="B26" activePane="bottomRight" state="frozen"/>
      <selection pane="bottomRight" sqref="A1:J51"/>
      <pageMargins left="0.75" right="0.75" top="1" bottom="1" header="0.5" footer="0.5"/>
      <pageSetup scale="88" orientation="portrait" r:id="rId1"/>
      <headerFooter alignWithMargins="0"/>
    </customSheetView>
    <customSheetView guid="{6A8720F2-CB73-4867-9790-A10459BDAD1B}" showPageBreaks="1" fitToPage="1" printArea="1">
      <pane xSplit="1" ySplit="7" topLeftCell="B41" activePane="bottomRight" state="frozen"/>
      <selection pane="bottomRight" sqref="A1:J51"/>
      <pageMargins left="0.75" right="0.75" top="1" bottom="1" header="0.5" footer="0.5"/>
      <pageSetup scale="88" orientation="portrait" r:id="rId2"/>
      <headerFooter alignWithMargins="0"/>
    </customSheetView>
    <customSheetView guid="{A9221A50-FD47-4BC1-8CAD-C5CE55BCF0CE}" scale="125" showPageBreaks="1" fitToPage="1" printArea="1">
      <pane xSplit="1" ySplit="7" topLeftCell="B17" activePane="bottomRight" state="frozen"/>
      <selection pane="bottomRight" activeCell="D36" sqref="D36"/>
      <pageMargins left="0.75" right="0.75" top="1" bottom="1" header="0.5" footer="0.5"/>
      <pageSetup scale="75" orientation="landscape" r:id="rId3"/>
      <headerFooter alignWithMargins="0"/>
    </customSheetView>
    <customSheetView guid="{B3E74F94-D876-4FEC-91E1-437D2B6F923C}" fitToPage="1">
      <pane xSplit="1" ySplit="7" topLeftCell="B26" activePane="bottomRight" state="frozen"/>
      <selection pane="bottomRight" sqref="A1:J51"/>
      <pageMargins left="0.75" right="0.75" top="1" bottom="1" header="0.5" footer="0.5"/>
      <pageSetup scale="88" orientation="portrait" r:id="rId4"/>
      <headerFooter alignWithMargins="0"/>
    </customSheetView>
  </customSheetViews>
  <phoneticPr fontId="3" type="noConversion"/>
  <pageMargins left="0.75" right="0.75" top="1" bottom="1" header="0.5" footer="0.5"/>
  <pageSetup scale="88" orientation="portrait" r:id="rId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8"/>
  <sheetViews>
    <sheetView workbookViewId="0">
      <selection activeCell="J25" sqref="J25"/>
    </sheetView>
  </sheetViews>
  <sheetFormatPr defaultColWidth="8.88671875" defaultRowHeight="13.2" x14ac:dyDescent="0.25"/>
  <cols>
    <col min="1" max="1" width="49.6640625" customWidth="1"/>
    <col min="2" max="2" width="3" customWidth="1"/>
    <col min="3" max="3" width="11.33203125" bestFit="1" customWidth="1"/>
    <col min="4" max="4" width="11.33203125" customWidth="1"/>
    <col min="5" max="5" width="3.6640625" customWidth="1"/>
    <col min="11" max="11" width="4.109375" customWidth="1"/>
  </cols>
  <sheetData>
    <row r="1" spans="1:14" x14ac:dyDescent="0.25">
      <c r="A1" s="3" t="s">
        <v>0</v>
      </c>
    </row>
    <row r="2" spans="1:14" x14ac:dyDescent="0.25">
      <c r="A2" s="3" t="s">
        <v>8</v>
      </c>
    </row>
    <row r="3" spans="1:14" x14ac:dyDescent="0.25">
      <c r="A3" s="3" t="s">
        <v>1</v>
      </c>
      <c r="B3" s="1"/>
      <c r="C3" s="11" t="s">
        <v>169</v>
      </c>
      <c r="D3" s="11" t="s">
        <v>187</v>
      </c>
      <c r="E3" s="11"/>
      <c r="F3" s="49" t="s">
        <v>192</v>
      </c>
      <c r="G3" s="49"/>
      <c r="H3" s="49"/>
      <c r="I3" s="49"/>
      <c r="J3" s="49"/>
      <c r="K3" s="11"/>
      <c r="L3" s="11"/>
      <c r="M3" s="11"/>
      <c r="N3" s="11"/>
    </row>
    <row r="4" spans="1:14" x14ac:dyDescent="0.25">
      <c r="A4" s="3" t="s">
        <v>185</v>
      </c>
      <c r="B4" s="1"/>
      <c r="C4" s="11" t="s">
        <v>160</v>
      </c>
      <c r="D4" s="11" t="s">
        <v>160</v>
      </c>
    </row>
    <row r="5" spans="1:14" x14ac:dyDescent="0.25">
      <c r="A5" s="3"/>
      <c r="B5" s="1"/>
      <c r="C5" s="1" t="s">
        <v>186</v>
      </c>
      <c r="D5" s="11" t="s">
        <v>186</v>
      </c>
      <c r="E5" s="1"/>
      <c r="F5" s="1" t="s">
        <v>73</v>
      </c>
      <c r="G5" s="1" t="s">
        <v>74</v>
      </c>
      <c r="H5" s="1" t="s">
        <v>76</v>
      </c>
      <c r="I5" s="1" t="s">
        <v>77</v>
      </c>
      <c r="J5" s="1" t="s">
        <v>78</v>
      </c>
      <c r="K5" s="1"/>
      <c r="L5" s="1" t="s">
        <v>79</v>
      </c>
      <c r="M5" s="1" t="s">
        <v>80</v>
      </c>
      <c r="N5" s="1" t="s">
        <v>99</v>
      </c>
    </row>
    <row r="6" spans="1:14" x14ac:dyDescent="0.25">
      <c r="A6" s="10" t="s">
        <v>89</v>
      </c>
    </row>
    <row r="8" spans="1:14" x14ac:dyDescent="0.25">
      <c r="A8" t="s">
        <v>90</v>
      </c>
      <c r="C8" s="42">
        <v>14000</v>
      </c>
      <c r="D8" s="6">
        <v>0</v>
      </c>
      <c r="E8" s="37"/>
      <c r="F8" s="42">
        <v>14000</v>
      </c>
    </row>
    <row r="9" spans="1:14" x14ac:dyDescent="0.25">
      <c r="C9" s="42"/>
      <c r="F9" s="6"/>
      <c r="G9" s="6"/>
    </row>
    <row r="10" spans="1:14" x14ac:dyDescent="0.25">
      <c r="A10" s="6" t="s">
        <v>91</v>
      </c>
      <c r="C10" s="42">
        <v>200000</v>
      </c>
      <c r="D10" s="6">
        <v>0</v>
      </c>
      <c r="E10" s="37"/>
      <c r="F10" s="42">
        <v>200000</v>
      </c>
      <c r="G10" s="6"/>
    </row>
    <row r="11" spans="1:14" x14ac:dyDescent="0.25">
      <c r="A11" s="6"/>
      <c r="C11" s="42"/>
      <c r="D11" s="6"/>
      <c r="E11" s="37"/>
      <c r="F11" s="42"/>
      <c r="G11" s="6"/>
    </row>
    <row r="12" spans="1:14" x14ac:dyDescent="0.25">
      <c r="A12" s="6" t="s">
        <v>210</v>
      </c>
      <c r="C12" s="2">
        <v>50000</v>
      </c>
      <c r="F12" s="42">
        <v>0</v>
      </c>
      <c r="G12" s="42">
        <v>50000</v>
      </c>
      <c r="H12" s="42">
        <v>50000</v>
      </c>
      <c r="I12" s="42">
        <v>50000</v>
      </c>
      <c r="J12" s="42">
        <v>50000</v>
      </c>
      <c r="K12" s="42"/>
    </row>
    <row r="13" spans="1:14" x14ac:dyDescent="0.25">
      <c r="A13" s="6" t="s">
        <v>209</v>
      </c>
      <c r="C13" s="42"/>
      <c r="F13" s="42">
        <v>40000</v>
      </c>
      <c r="G13" s="42">
        <v>10000</v>
      </c>
    </row>
    <row r="14" spans="1:14" x14ac:dyDescent="0.25">
      <c r="A14" s="6"/>
      <c r="C14" s="42"/>
      <c r="D14" s="6"/>
      <c r="E14" s="37"/>
      <c r="F14" s="42"/>
      <c r="G14" s="6"/>
    </row>
    <row r="15" spans="1:14" x14ac:dyDescent="0.25">
      <c r="A15" s="6" t="s">
        <v>193</v>
      </c>
      <c r="C15" s="42">
        <v>30000</v>
      </c>
      <c r="D15" s="6">
        <v>0</v>
      </c>
      <c r="E15" s="37"/>
      <c r="F15" s="42">
        <v>50000</v>
      </c>
      <c r="G15" s="6"/>
    </row>
    <row r="17" spans="1:14" ht="13.8" thickBot="1" x14ac:dyDescent="0.3">
      <c r="C17" s="12">
        <f>SUM(C8:C16)</f>
        <v>294000</v>
      </c>
      <c r="D17" s="12">
        <f>SUM(D8:D16)</f>
        <v>0</v>
      </c>
      <c r="E17" s="12"/>
      <c r="F17" s="12">
        <f>SUM(F8:F16)</f>
        <v>304000</v>
      </c>
      <c r="G17" s="12">
        <f>SUM(G8:G16)</f>
        <v>60000</v>
      </c>
      <c r="H17" s="12">
        <f>SUM(H8:H16)</f>
        <v>50000</v>
      </c>
      <c r="I17" s="12">
        <f>SUM(I8:I16)</f>
        <v>50000</v>
      </c>
      <c r="J17" s="12">
        <f>SUM(J8:J16)</f>
        <v>50000</v>
      </c>
      <c r="K17" s="12"/>
      <c r="L17" s="12">
        <f>SUM(L8:L16)</f>
        <v>0</v>
      </c>
      <c r="M17" s="12">
        <f>SUM(M8:M16)</f>
        <v>0</v>
      </c>
      <c r="N17" s="12">
        <f>SUM(N8:N16)</f>
        <v>0</v>
      </c>
    </row>
    <row r="18" spans="1:14" ht="13.8" thickTop="1" x14ac:dyDescent="0.25"/>
    <row r="19" spans="1:14" x14ac:dyDescent="0.25">
      <c r="A19" s="1"/>
    </row>
    <row r="21" spans="1:14" x14ac:dyDescent="0.25">
      <c r="A21" s="6"/>
    </row>
    <row r="28" spans="1:14" x14ac:dyDescent="0.25">
      <c r="A28" s="19"/>
    </row>
  </sheetData>
  <customSheetViews>
    <customSheetView guid="{085BBC05-A06C-4038-9C1B-8377F1F75371}" fitToPage="1">
      <selection activeCell="J25" sqref="J25"/>
      <pageMargins left="0.7" right="0.7" top="0.75" bottom="0.75" header="0.3" footer="0.3"/>
      <pageSetup scale="73" orientation="portrait" r:id="rId1"/>
    </customSheetView>
    <customSheetView guid="{6A8720F2-CB73-4867-9790-A10459BDAD1B}" showPageBreaks="1" fitToPage="1" printArea="1">
      <selection activeCell="J25" sqref="J25"/>
      <pageMargins left="0.7" right="0.7" top="0.75" bottom="0.75" header="0.3" footer="0.3"/>
      <pageSetup scale="73" orientation="portrait" r:id="rId2"/>
    </customSheetView>
    <customSheetView guid="{A9221A50-FD47-4BC1-8CAD-C5CE55BCF0CE}" showPageBreaks="1" fitToPage="1" printArea="1">
      <selection activeCell="Q23" sqref="Q23:Q24"/>
      <pageMargins left="0.7" right="0.7" top="0.75" bottom="0.75" header="0.3" footer="0.3"/>
      <pageSetup scale="92" orientation="landscape" r:id="rId3"/>
    </customSheetView>
    <customSheetView guid="{B3E74F94-D876-4FEC-91E1-437D2B6F923C}" fitToPage="1">
      <selection activeCell="J25" sqref="J25"/>
      <pageMargins left="0.7" right="0.7" top="0.75" bottom="0.75" header="0.3" footer="0.3"/>
      <pageSetup scale="73" orientation="portrait" r:id="rId4"/>
    </customSheetView>
  </customSheetViews>
  <pageMargins left="0.7" right="0.7" top="0.75" bottom="0.75" header="0.3" footer="0.3"/>
  <pageSetup scale="73" orientation="portrait" r:id="rId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45"/>
  <sheetViews>
    <sheetView tabSelected="1" topLeftCell="A16" workbookViewId="0">
      <selection activeCell="M31" sqref="M31"/>
    </sheetView>
  </sheetViews>
  <sheetFormatPr defaultColWidth="8.88671875" defaultRowHeight="13.2" x14ac:dyDescent="0.25"/>
  <cols>
    <col min="1" max="1" width="3" customWidth="1"/>
    <col min="2" max="2" width="13.44140625" customWidth="1"/>
    <col min="3" max="3" width="23.109375" customWidth="1"/>
    <col min="4" max="4" width="6" customWidth="1"/>
    <col min="5" max="5" width="2.44140625" customWidth="1"/>
    <col min="6" max="7" width="10.109375" customWidth="1"/>
    <col min="8" max="8" width="5.33203125" customWidth="1"/>
    <col min="9" max="9" width="13" customWidth="1"/>
    <col min="10" max="10" width="12.6640625" customWidth="1"/>
    <col min="11" max="12" width="10.5546875" customWidth="1"/>
    <col min="13" max="13" width="11.33203125" customWidth="1"/>
    <col min="17" max="17" width="9.88671875" customWidth="1"/>
  </cols>
  <sheetData>
    <row r="1" spans="1:17" x14ac:dyDescent="0.25">
      <c r="A1" s="3" t="s">
        <v>0</v>
      </c>
      <c r="B1" s="3"/>
      <c r="C1" s="3"/>
    </row>
    <row r="2" spans="1:17" x14ac:dyDescent="0.25">
      <c r="A2" s="3" t="s">
        <v>8</v>
      </c>
      <c r="B2" s="3"/>
      <c r="C2" s="3"/>
    </row>
    <row r="3" spans="1:17" ht="13.8" thickBot="1" x14ac:dyDescent="0.3">
      <c r="A3" s="3" t="s">
        <v>1</v>
      </c>
      <c r="B3" s="3"/>
      <c r="C3" s="3"/>
    </row>
    <row r="4" spans="1:17" ht="13.8" thickBot="1" x14ac:dyDescent="0.3">
      <c r="A4" s="1"/>
      <c r="B4" s="1"/>
      <c r="C4" s="1"/>
      <c r="D4" s="1"/>
      <c r="E4" s="1"/>
      <c r="F4" s="1" t="s">
        <v>169</v>
      </c>
      <c r="G4" s="1" t="s">
        <v>187</v>
      </c>
      <c r="I4" s="51" t="s">
        <v>192</v>
      </c>
      <c r="J4" s="52"/>
      <c r="K4" s="51"/>
      <c r="L4" s="51"/>
      <c r="M4" s="51"/>
      <c r="N4" s="1"/>
      <c r="O4" s="1"/>
      <c r="P4" s="1"/>
    </row>
    <row r="5" spans="1:17" ht="13.8" thickBot="1" x14ac:dyDescent="0.3">
      <c r="A5" s="1"/>
      <c r="B5" s="1"/>
      <c r="C5" s="1"/>
      <c r="D5" s="1"/>
      <c r="E5" s="1"/>
      <c r="F5" s="1" t="s">
        <v>160</v>
      </c>
      <c r="G5" s="1" t="s">
        <v>160</v>
      </c>
      <c r="H5" s="1"/>
      <c r="I5" s="1"/>
      <c r="J5" s="1"/>
      <c r="K5" s="1"/>
      <c r="L5" s="1"/>
      <c r="M5" s="1"/>
      <c r="N5" s="1"/>
      <c r="O5" s="1"/>
      <c r="P5" s="1"/>
    </row>
    <row r="6" spans="1:17" ht="13.8" thickBot="1" x14ac:dyDescent="0.3">
      <c r="A6" s="64" t="s">
        <v>2</v>
      </c>
      <c r="B6" s="65"/>
      <c r="C6" s="65"/>
      <c r="D6" s="66"/>
      <c r="E6" s="1"/>
      <c r="F6" s="1" t="s">
        <v>186</v>
      </c>
      <c r="G6" s="1" t="s">
        <v>186</v>
      </c>
      <c r="H6" s="1"/>
      <c r="I6" s="1" t="s">
        <v>73</v>
      </c>
      <c r="J6" s="1" t="s">
        <v>74</v>
      </c>
      <c r="K6" s="1" t="s">
        <v>76</v>
      </c>
      <c r="L6" s="1" t="s">
        <v>118</v>
      </c>
      <c r="M6" s="1" t="s">
        <v>78</v>
      </c>
      <c r="N6" s="1"/>
      <c r="O6" s="1"/>
      <c r="P6" s="1"/>
      <c r="Q6" s="1"/>
    </row>
    <row r="8" spans="1:17" x14ac:dyDescent="0.25">
      <c r="B8" t="s">
        <v>65</v>
      </c>
      <c r="C8" t="s">
        <v>67</v>
      </c>
      <c r="E8" s="2"/>
      <c r="F8" s="2">
        <f>'Water Projects'!B40</f>
        <v>310180</v>
      </c>
      <c r="G8" s="2">
        <f>'Water Projects'!C40</f>
        <v>67680</v>
      </c>
      <c r="H8" s="2"/>
      <c r="I8" s="2">
        <f>'Water Projects'!E40</f>
        <v>115000</v>
      </c>
      <c r="J8" s="2">
        <f>'Water Projects'!F40</f>
        <v>670000</v>
      </c>
      <c r="K8" s="2">
        <f>'Water Projects'!G40</f>
        <v>360000</v>
      </c>
      <c r="L8" s="2">
        <f>'Water Projects'!H40</f>
        <v>345500</v>
      </c>
      <c r="M8" s="2">
        <f>'Water Projects'!I40</f>
        <v>418000</v>
      </c>
      <c r="N8" s="2"/>
      <c r="O8" s="2"/>
      <c r="P8" s="2"/>
    </row>
    <row r="9" spans="1:17" x14ac:dyDescent="0.25">
      <c r="C9" t="s">
        <v>53</v>
      </c>
      <c r="E9" s="2"/>
      <c r="F9" s="2">
        <f>'Water Projects'!B58</f>
        <v>40000</v>
      </c>
      <c r="G9" s="2">
        <f>'Water Projects'!C58</f>
        <v>39000</v>
      </c>
      <c r="H9" s="2"/>
      <c r="I9" s="2">
        <f>'Water Projects'!E58</f>
        <v>80000</v>
      </c>
      <c r="J9" s="2">
        <f>'Water Projects'!F58</f>
        <v>90000</v>
      </c>
      <c r="K9" s="2">
        <f>'Water Projects'!G58</f>
        <v>0</v>
      </c>
      <c r="L9" s="2">
        <f>'Water Projects'!H58</f>
        <v>0</v>
      </c>
      <c r="M9" s="2">
        <f>'Water Projects'!I58</f>
        <v>0</v>
      </c>
      <c r="N9" s="2"/>
      <c r="O9" s="2"/>
      <c r="P9" s="2"/>
    </row>
    <row r="10" spans="1:17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B11" t="s">
        <v>66</v>
      </c>
      <c r="C11" t="s">
        <v>67</v>
      </c>
      <c r="E11" s="2"/>
      <c r="F11" s="2">
        <f>Sewer!B39</f>
        <v>111500</v>
      </c>
      <c r="G11" s="2">
        <f>Sewer!C39</f>
        <v>65000</v>
      </c>
      <c r="H11" s="2"/>
      <c r="I11" s="2">
        <f>Sewer!E39</f>
        <v>0</v>
      </c>
      <c r="J11" s="2">
        <f>Sewer!F39</f>
        <v>80000</v>
      </c>
      <c r="K11" s="2">
        <f>Sewer!G39</f>
        <v>95000</v>
      </c>
      <c r="L11" s="2">
        <f>Sewer!H39</f>
        <v>0</v>
      </c>
      <c r="M11" s="2">
        <f>Sewer!I39</f>
        <v>0</v>
      </c>
      <c r="N11" s="2"/>
      <c r="O11" s="2"/>
      <c r="P11" s="2"/>
    </row>
    <row r="12" spans="1:17" x14ac:dyDescent="0.25">
      <c r="C12" t="s">
        <v>53</v>
      </c>
      <c r="E12" s="2"/>
      <c r="F12" s="2">
        <f>Sewer!B66</f>
        <v>40000</v>
      </c>
      <c r="G12" s="2">
        <f>Sewer!C66</f>
        <v>39000</v>
      </c>
      <c r="H12" s="2"/>
      <c r="I12" s="2">
        <f>Sewer!E66</f>
        <v>100000</v>
      </c>
      <c r="J12" s="2">
        <f>Sewer!F66</f>
        <v>115000</v>
      </c>
      <c r="K12" s="2">
        <f>Sewer!G66</f>
        <v>100000</v>
      </c>
      <c r="L12" s="2">
        <f>Sewer!H66</f>
        <v>0</v>
      </c>
      <c r="M12" s="2">
        <f>Sewer!I66</f>
        <v>100000</v>
      </c>
      <c r="N12" s="2"/>
      <c r="O12" s="2"/>
      <c r="P12" s="2"/>
    </row>
    <row r="13" spans="1:17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x14ac:dyDescent="0.25">
      <c r="B14" t="s">
        <v>15</v>
      </c>
      <c r="E14" s="2"/>
      <c r="F14" s="2">
        <f>'Lib Mus Commons'!B34</f>
        <v>128500</v>
      </c>
      <c r="G14" s="2">
        <f>'Lib Mus Commons'!C34</f>
        <v>2500</v>
      </c>
      <c r="H14" s="2"/>
      <c r="I14" s="2">
        <f>'Lib Mus Commons'!E34</f>
        <v>2500</v>
      </c>
      <c r="J14" s="2">
        <f>'Lib Mus Commons'!F34</f>
        <v>101500</v>
      </c>
      <c r="K14" s="2">
        <f>'Lib Mus Commons'!G34</f>
        <v>116500</v>
      </c>
      <c r="L14" s="2">
        <f>'Lib Mus Commons'!H34</f>
        <v>132500</v>
      </c>
      <c r="M14" s="2">
        <f>'Lib Mus Commons'!I34</f>
        <v>32500</v>
      </c>
      <c r="N14" s="2"/>
      <c r="O14" s="2"/>
      <c r="P14" s="2"/>
    </row>
    <row r="15" spans="1:17" x14ac:dyDescent="0.25"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x14ac:dyDescent="0.25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 x14ac:dyDescent="0.25">
      <c r="B17" t="s">
        <v>68</v>
      </c>
      <c r="E17" s="2"/>
      <c r="F17" s="2">
        <f>'Lib Mus Commons'!B16</f>
        <v>0</v>
      </c>
      <c r="G17" s="2">
        <f>'Lib Mus Commons'!C16</f>
        <v>30000</v>
      </c>
      <c r="H17" s="2"/>
      <c r="I17" s="2">
        <f>'Lib Mus Commons'!E16</f>
        <v>35000</v>
      </c>
      <c r="J17" s="2">
        <f>'Lib Mus Commons'!F16</f>
        <v>0</v>
      </c>
      <c r="K17" s="2">
        <f>'Lib Mus Commons'!G16</f>
        <v>0</v>
      </c>
      <c r="L17" s="2">
        <f>'Lib Mus Commons'!H16</f>
        <v>0</v>
      </c>
      <c r="M17" s="2">
        <f>'Lib Mus Commons'!I16</f>
        <v>0</v>
      </c>
      <c r="N17" s="2"/>
      <c r="O17" s="2"/>
      <c r="P17" s="2"/>
    </row>
    <row r="18" spans="2:16" x14ac:dyDescent="0.25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16" x14ac:dyDescent="0.25">
      <c r="B19" t="s">
        <v>89</v>
      </c>
      <c r="E19" s="2"/>
      <c r="F19" s="2">
        <f>'Visitor Amenities'!C17</f>
        <v>294000</v>
      </c>
      <c r="G19" s="2">
        <f>'Visitor Amenities'!D17</f>
        <v>0</v>
      </c>
      <c r="H19" s="2"/>
      <c r="I19" s="2">
        <f>'Visitor Amenities'!F17</f>
        <v>304000</v>
      </c>
      <c r="J19" s="2">
        <f>'Visitor Amenities'!G17</f>
        <v>60000</v>
      </c>
      <c r="K19" s="2">
        <f>'Visitor Amenities'!H17</f>
        <v>50000</v>
      </c>
      <c r="L19" s="2">
        <f>'Visitor Amenities'!I17</f>
        <v>50000</v>
      </c>
      <c r="M19" s="2">
        <f>'Visitor Amenities'!J17</f>
        <v>50000</v>
      </c>
      <c r="N19" s="2"/>
      <c r="O19" s="2"/>
      <c r="P19" s="2"/>
    </row>
    <row r="20" spans="2:16" x14ac:dyDescent="0.25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 x14ac:dyDescent="0.25">
      <c r="B21" t="s">
        <v>52</v>
      </c>
      <c r="E21" s="2"/>
      <c r="F21" s="2">
        <v>0</v>
      </c>
      <c r="G21" s="2"/>
      <c r="H21" s="2"/>
      <c r="I21" s="2">
        <v>0</v>
      </c>
      <c r="J21" s="2">
        <v>0</v>
      </c>
      <c r="K21" s="2">
        <v>0</v>
      </c>
      <c r="L21" s="2">
        <v>0</v>
      </c>
      <c r="M21" s="2"/>
      <c r="N21" s="2"/>
      <c r="O21" s="2"/>
      <c r="P21" s="2"/>
    </row>
    <row r="22" spans="2:16" x14ac:dyDescent="0.25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25">
      <c r="B23" t="s">
        <v>50</v>
      </c>
      <c r="C23" t="s">
        <v>71</v>
      </c>
      <c r="E23" s="2"/>
      <c r="F23" s="2">
        <f>'City Hall'!C16</f>
        <v>20000</v>
      </c>
      <c r="G23" s="2">
        <f>'City Hall'!D16</f>
        <v>25000</v>
      </c>
      <c r="H23" s="2"/>
      <c r="I23" s="2">
        <f>'City Hall'!F16</f>
        <v>15000</v>
      </c>
      <c r="J23" s="2">
        <f>'City Hall'!G16</f>
        <v>15000</v>
      </c>
      <c r="K23" s="2">
        <f>'City Hall'!H16</f>
        <v>15000</v>
      </c>
      <c r="L23" s="2">
        <f>'City Hall'!I16</f>
        <v>15000</v>
      </c>
      <c r="M23" s="2">
        <f>'City Hall'!J16</f>
        <v>15000</v>
      </c>
      <c r="N23" s="2"/>
      <c r="O23" s="2"/>
      <c r="P23" s="2"/>
    </row>
    <row r="24" spans="2:16" x14ac:dyDescent="0.25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25">
      <c r="B25" s="6" t="s">
        <v>159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 x14ac:dyDescent="0.2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 x14ac:dyDescent="0.25">
      <c r="B27" t="s">
        <v>4</v>
      </c>
      <c r="E27" s="2"/>
      <c r="F27" s="2">
        <f>'Lib Mus Commons'!B12</f>
        <v>40000</v>
      </c>
      <c r="G27" s="2">
        <f>'Lib Mus Commons'!C12</f>
        <v>0</v>
      </c>
      <c r="H27" s="2"/>
      <c r="I27" s="2">
        <f>'Lib Mus Commons'!E12</f>
        <v>0</v>
      </c>
      <c r="J27" s="2">
        <f>'Lib Mus Commons'!F12</f>
        <v>0</v>
      </c>
      <c r="K27" s="2">
        <f>'Lib Mus Commons'!G12</f>
        <v>0</v>
      </c>
      <c r="L27" s="2">
        <f>'Lib Mus Commons'!H12</f>
        <v>0</v>
      </c>
      <c r="M27" s="2">
        <f>'Lib Mus Commons'!I12</f>
        <v>0</v>
      </c>
      <c r="N27" s="2"/>
      <c r="O27" s="2"/>
      <c r="P27" s="2"/>
    </row>
    <row r="28" spans="2:16" x14ac:dyDescent="0.25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2:16" x14ac:dyDescent="0.25">
      <c r="B29" t="s">
        <v>3</v>
      </c>
      <c r="C29" t="s">
        <v>69</v>
      </c>
      <c r="F29" s="2">
        <f>'Streets '!C50</f>
        <v>115700</v>
      </c>
      <c r="G29" s="2">
        <f>'Streets '!D50</f>
        <v>0</v>
      </c>
      <c r="H29" s="2"/>
      <c r="I29" s="2">
        <f>'Streets '!F50</f>
        <v>105900</v>
      </c>
      <c r="J29" s="2">
        <f>'Streets '!G50</f>
        <v>97600</v>
      </c>
      <c r="K29" s="2">
        <f>'Streets '!H50</f>
        <v>137900</v>
      </c>
      <c r="L29" s="2">
        <f>'Streets '!I50</f>
        <v>75900</v>
      </c>
      <c r="M29" s="2">
        <f>'Streets '!J50</f>
        <v>101200</v>
      </c>
    </row>
    <row r="30" spans="2:16" x14ac:dyDescent="0.25">
      <c r="F30" s="2"/>
      <c r="G30" s="2"/>
      <c r="H30" s="2"/>
      <c r="I30" s="2"/>
      <c r="J30" s="2"/>
    </row>
    <row r="31" spans="2:16" x14ac:dyDescent="0.25">
      <c r="B31" t="s">
        <v>70</v>
      </c>
      <c r="F31" s="2">
        <f>'101 Project'!J27</f>
        <v>1094468</v>
      </c>
      <c r="G31" s="2">
        <f>'101 Project'!J27-500000</f>
        <v>594468</v>
      </c>
      <c r="H31" s="2"/>
      <c r="I31" s="2">
        <f>122000+500000</f>
        <v>622000</v>
      </c>
      <c r="J31" s="2"/>
    </row>
    <row r="32" spans="2:16" x14ac:dyDescent="0.25">
      <c r="F32" s="2"/>
      <c r="G32" s="2"/>
      <c r="H32" s="2"/>
      <c r="I32" s="2"/>
      <c r="J32" s="2"/>
    </row>
    <row r="33" spans="2:16" x14ac:dyDescent="0.2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x14ac:dyDescent="0.25">
      <c r="B34" t="s">
        <v>5</v>
      </c>
      <c r="E34" s="2"/>
      <c r="F34" s="2">
        <f>SUM(F8:F33)</f>
        <v>2194348</v>
      </c>
      <c r="G34" s="2">
        <f>SUM(G8:G33)</f>
        <v>862648</v>
      </c>
      <c r="H34" s="2"/>
      <c r="I34" s="2">
        <f>SUM(I8:I33)</f>
        <v>1379400</v>
      </c>
      <c r="J34" s="2">
        <f>SUM(J8:J33)</f>
        <v>1229100</v>
      </c>
      <c r="K34" s="2">
        <f>SUM(K8:K33)</f>
        <v>874400</v>
      </c>
      <c r="L34" s="2">
        <f>SUM(L8:L33)</f>
        <v>618900</v>
      </c>
      <c r="M34" s="2">
        <f>SUM(M8:M33)</f>
        <v>716700</v>
      </c>
      <c r="N34" s="2"/>
      <c r="O34" s="2"/>
      <c r="P34" s="2"/>
    </row>
    <row r="35" spans="2:16" x14ac:dyDescent="0.25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25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25">
      <c r="E37" s="2"/>
      <c r="F37" s="42" t="s">
        <v>202</v>
      </c>
      <c r="G37" s="2"/>
      <c r="H37" s="2"/>
      <c r="I37" s="2">
        <f>+I19</f>
        <v>304000</v>
      </c>
      <c r="J37" s="2">
        <f t="shared" ref="J37:M37" si="0">+J19</f>
        <v>60000</v>
      </c>
      <c r="K37" s="2">
        <f t="shared" si="0"/>
        <v>50000</v>
      </c>
      <c r="L37" s="2">
        <f t="shared" si="0"/>
        <v>50000</v>
      </c>
      <c r="M37" s="2">
        <f t="shared" si="0"/>
        <v>50000</v>
      </c>
      <c r="N37" s="2"/>
      <c r="O37" s="2"/>
      <c r="P37" s="2"/>
    </row>
    <row r="38" spans="2:16" x14ac:dyDescent="0.25">
      <c r="E38" s="2"/>
      <c r="F38" s="6" t="s">
        <v>204</v>
      </c>
      <c r="I38" s="2">
        <v>45000</v>
      </c>
      <c r="J38" s="2">
        <v>180000</v>
      </c>
      <c r="N38" s="2"/>
      <c r="O38" s="2"/>
      <c r="P38" s="2"/>
    </row>
    <row r="39" spans="2:16" x14ac:dyDescent="0.25">
      <c r="E39" s="2"/>
      <c r="F39" s="42" t="s">
        <v>205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5">
      <c r="E40" s="2"/>
      <c r="F40" s="42" t="s">
        <v>203</v>
      </c>
      <c r="G40" s="2"/>
      <c r="H40" s="2"/>
      <c r="I40" s="2">
        <f>+I34-I37-I38-I39</f>
        <v>1030400</v>
      </c>
      <c r="J40" s="2">
        <f t="shared" ref="J40:M40" si="1">+J34-J37-J38-J39</f>
        <v>989100</v>
      </c>
      <c r="K40" s="2">
        <f t="shared" si="1"/>
        <v>824400</v>
      </c>
      <c r="L40" s="2">
        <f t="shared" si="1"/>
        <v>568900</v>
      </c>
      <c r="M40" s="2">
        <f t="shared" si="1"/>
        <v>666700</v>
      </c>
      <c r="N40" s="2"/>
      <c r="O40" s="2"/>
      <c r="P40" s="2"/>
    </row>
    <row r="41" spans="2:16" x14ac:dyDescent="0.25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25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25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25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25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</sheetData>
  <customSheetViews>
    <customSheetView guid="{085BBC05-A06C-4038-9C1B-8377F1F75371}" fitToPage="1" topLeftCell="A16">
      <selection activeCell="M31" sqref="M31"/>
      <pageMargins left="0.75" right="0.75" top="1" bottom="1" header="0.5" footer="0.5"/>
      <pageSetup scale="68" orientation="portrait" r:id="rId1"/>
      <headerFooter alignWithMargins="0"/>
    </customSheetView>
    <customSheetView guid="{6A8720F2-CB73-4867-9790-A10459BDAD1B}" showPageBreaks="1" fitToPage="1" printArea="1" topLeftCell="A15">
      <selection activeCell="M31" sqref="M31"/>
      <pageMargins left="0.75" right="0.75" top="1" bottom="1" header="0.5" footer="0.5"/>
      <pageSetup scale="68" orientation="portrait" r:id="rId2"/>
      <headerFooter alignWithMargins="0"/>
    </customSheetView>
    <customSheetView guid="{A9221A50-FD47-4BC1-8CAD-C5CE55BCF0CE}" showPageBreaks="1" fitToPage="1" printArea="1">
      <selection activeCell="F31" sqref="F31"/>
      <pageMargins left="0.75" right="0.75" top="1" bottom="1" header="0.5" footer="0.5"/>
      <pageSetup orientation="landscape" r:id="rId3"/>
      <headerFooter alignWithMargins="0"/>
    </customSheetView>
    <customSheetView guid="{B3E74F94-D876-4FEC-91E1-437D2B6F923C}" fitToPage="1">
      <selection activeCell="M31" sqref="M31"/>
      <pageMargins left="0.75" right="0.75" top="1" bottom="1" header="0.5" footer="0.5"/>
      <pageSetup scale="68" orientation="portrait" r:id="rId4"/>
      <headerFooter alignWithMargins="0"/>
    </customSheetView>
  </customSheetViews>
  <mergeCells count="1">
    <mergeCell ref="A6:D6"/>
  </mergeCells>
  <phoneticPr fontId="3" type="noConversion"/>
  <pageMargins left="0.75" right="0.75" top="1" bottom="1" header="0.5" footer="0.5"/>
  <pageSetup scale="68" orientation="portrait" r:id="rId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P32"/>
  <sheetViews>
    <sheetView topLeftCell="A16" zoomScale="125" zoomScaleNormal="125" zoomScalePageLayoutView="125" workbookViewId="0">
      <selection activeCell="L27" sqref="L27"/>
    </sheetView>
  </sheetViews>
  <sheetFormatPr defaultColWidth="8.88671875" defaultRowHeight="13.2" x14ac:dyDescent="0.25"/>
  <cols>
    <col min="3" max="4" width="12.88671875" customWidth="1"/>
    <col min="5" max="5" width="11.44140625" customWidth="1"/>
    <col min="6" max="6" width="10.5546875" customWidth="1"/>
    <col min="7" max="7" width="3" customWidth="1"/>
    <col min="8" max="8" width="12.5546875" customWidth="1"/>
    <col min="9" max="9" width="2.33203125" customWidth="1"/>
    <col min="10" max="11" width="12.5546875" customWidth="1"/>
  </cols>
  <sheetData>
    <row r="2" spans="2:16" x14ac:dyDescent="0.25">
      <c r="B2" s="29" t="s">
        <v>184</v>
      </c>
      <c r="J2" s="11" t="s">
        <v>178</v>
      </c>
      <c r="K2" s="11"/>
    </row>
    <row r="3" spans="2:16" x14ac:dyDescent="0.25">
      <c r="B3" s="29" t="s">
        <v>81</v>
      </c>
      <c r="D3" s="1" t="s">
        <v>169</v>
      </c>
      <c r="E3" s="11" t="s">
        <v>7</v>
      </c>
      <c r="F3" s="11" t="s">
        <v>160</v>
      </c>
      <c r="G3" s="11"/>
      <c r="H3" s="11" t="s">
        <v>176</v>
      </c>
      <c r="I3" s="11"/>
      <c r="J3" s="11" t="s">
        <v>179</v>
      </c>
      <c r="K3" s="11"/>
    </row>
    <row r="4" spans="2:16" x14ac:dyDescent="0.25">
      <c r="D4" s="1" t="s">
        <v>167</v>
      </c>
      <c r="E4" s="1" t="s">
        <v>167</v>
      </c>
      <c r="F4" s="1" t="s">
        <v>167</v>
      </c>
      <c r="H4" s="1" t="s">
        <v>177</v>
      </c>
      <c r="I4" s="1"/>
      <c r="J4" s="1" t="s">
        <v>180</v>
      </c>
      <c r="K4" s="1"/>
    </row>
    <row r="5" spans="2:16" x14ac:dyDescent="0.25">
      <c r="D5" s="1" t="s">
        <v>170</v>
      </c>
      <c r="E5" s="1" t="s">
        <v>72</v>
      </c>
      <c r="F5" s="1" t="s">
        <v>168</v>
      </c>
      <c r="G5" s="1"/>
      <c r="H5" s="39">
        <v>42551</v>
      </c>
      <c r="I5" s="39"/>
      <c r="J5" s="39" t="s">
        <v>181</v>
      </c>
      <c r="K5" s="39" t="s">
        <v>217</v>
      </c>
    </row>
    <row r="8" spans="2:16" x14ac:dyDescent="0.25">
      <c r="B8" t="s">
        <v>82</v>
      </c>
      <c r="D8" s="2">
        <v>715309</v>
      </c>
      <c r="E8" s="2">
        <v>1877758</v>
      </c>
      <c r="F8" s="2">
        <f>+D8-E8</f>
        <v>-1162449</v>
      </c>
      <c r="H8" s="2">
        <v>-189729</v>
      </c>
      <c r="I8" s="2"/>
      <c r="J8" s="2">
        <v>1766271</v>
      </c>
      <c r="K8" s="2">
        <v>500000</v>
      </c>
      <c r="L8" t="s">
        <v>83</v>
      </c>
    </row>
    <row r="9" spans="2:16" x14ac:dyDescent="0.25">
      <c r="D9" s="2"/>
      <c r="F9" s="2"/>
      <c r="L9" s="16" t="s">
        <v>87</v>
      </c>
    </row>
    <row r="10" spans="2:16" x14ac:dyDescent="0.25">
      <c r="D10" s="2"/>
      <c r="F10" s="2"/>
    </row>
    <row r="11" spans="2:16" x14ac:dyDescent="0.25">
      <c r="B11" t="s">
        <v>52</v>
      </c>
      <c r="D11" s="2">
        <v>170000</v>
      </c>
      <c r="E11" s="19">
        <v>361417</v>
      </c>
      <c r="F11" s="2">
        <f>+D11-E11</f>
        <v>-191417</v>
      </c>
      <c r="H11" s="19">
        <v>-33439</v>
      </c>
      <c r="I11" s="19"/>
      <c r="J11" s="19">
        <v>339958</v>
      </c>
      <c r="K11" s="19"/>
      <c r="L11" t="s">
        <v>84</v>
      </c>
    </row>
    <row r="12" spans="2:16" x14ac:dyDescent="0.25">
      <c r="D12" s="2"/>
      <c r="F12" s="2"/>
      <c r="L12" t="s">
        <v>85</v>
      </c>
      <c r="P12" s="16" t="s">
        <v>86</v>
      </c>
    </row>
    <row r="13" spans="2:16" x14ac:dyDescent="0.25">
      <c r="B13" s="6" t="s">
        <v>171</v>
      </c>
      <c r="D13" s="2">
        <v>122000</v>
      </c>
      <c r="E13">
        <v>0</v>
      </c>
      <c r="F13" s="2">
        <f>+D13-E13</f>
        <v>122000</v>
      </c>
      <c r="H13" s="2">
        <v>-188700</v>
      </c>
      <c r="I13" s="2"/>
      <c r="J13" s="2">
        <v>0</v>
      </c>
      <c r="K13" s="2"/>
      <c r="L13" s="16" t="s">
        <v>88</v>
      </c>
    </row>
    <row r="14" spans="2:16" x14ac:dyDescent="0.25">
      <c r="B14" s="6"/>
      <c r="D14" s="2"/>
      <c r="F14" s="2"/>
      <c r="L14" s="16"/>
    </row>
    <row r="15" spans="2:16" x14ac:dyDescent="0.25">
      <c r="B15" s="6" t="s">
        <v>172</v>
      </c>
      <c r="D15" s="2">
        <v>64500</v>
      </c>
      <c r="E15">
        <v>0</v>
      </c>
      <c r="F15" s="2">
        <f>+D15-E15</f>
        <v>64500</v>
      </c>
      <c r="H15" s="2">
        <v>-7940</v>
      </c>
      <c r="I15" s="2"/>
      <c r="J15" s="2">
        <v>0</v>
      </c>
      <c r="K15" s="2"/>
      <c r="L15" s="16"/>
    </row>
    <row r="16" spans="2:16" x14ac:dyDescent="0.25">
      <c r="D16" s="2"/>
      <c r="F16" s="2"/>
    </row>
    <row r="17" spans="2:13" x14ac:dyDescent="0.25">
      <c r="B17" s="25" t="s">
        <v>155</v>
      </c>
      <c r="D17" s="2">
        <v>0</v>
      </c>
      <c r="E17" s="19">
        <v>788210</v>
      </c>
      <c r="F17" s="2">
        <f>+D17-E17</f>
        <v>-788210</v>
      </c>
      <c r="H17" s="2">
        <v>0</v>
      </c>
      <c r="I17" s="2"/>
      <c r="J17" s="2">
        <v>810156</v>
      </c>
      <c r="K17" s="2"/>
      <c r="L17" s="6" t="s">
        <v>183</v>
      </c>
    </row>
    <row r="18" spans="2:13" x14ac:dyDescent="0.25">
      <c r="B18" s="16"/>
      <c r="D18" s="2"/>
      <c r="F18" s="2"/>
    </row>
    <row r="19" spans="2:13" x14ac:dyDescent="0.25">
      <c r="B19" s="16"/>
      <c r="D19" s="2"/>
      <c r="F19" s="2"/>
    </row>
    <row r="20" spans="2:13" x14ac:dyDescent="0.25">
      <c r="D20" s="2"/>
      <c r="F20" s="2"/>
    </row>
    <row r="21" spans="2:13" x14ac:dyDescent="0.25">
      <c r="C21" t="s">
        <v>7</v>
      </c>
      <c r="D21" s="2">
        <f>SUM(D8:D20)</f>
        <v>1071809</v>
      </c>
      <c r="E21" s="2">
        <f>SUM(E8:E20)</f>
        <v>3027385</v>
      </c>
      <c r="F21" s="2">
        <f>SUM(F8:F20)</f>
        <v>-1955576</v>
      </c>
      <c r="H21" s="2">
        <f>SUM(H8:H20)</f>
        <v>-419808</v>
      </c>
      <c r="I21" s="2"/>
      <c r="J21" s="2">
        <f t="shared" ref="J21" si="0">SUM(J8:J20)</f>
        <v>2916385</v>
      </c>
      <c r="K21" s="2"/>
    </row>
    <row r="23" spans="2:13" x14ac:dyDescent="0.25">
      <c r="B23" s="6" t="s">
        <v>173</v>
      </c>
      <c r="D23" s="2">
        <v>-1040000</v>
      </c>
      <c r="E23" s="2">
        <v>-1040000</v>
      </c>
      <c r="F23" s="2">
        <f>+D23-E23</f>
        <v>0</v>
      </c>
      <c r="H23" s="2"/>
      <c r="I23" s="2"/>
      <c r="J23" s="2">
        <v>-520000</v>
      </c>
      <c r="K23" s="2"/>
    </row>
    <row r="24" spans="2:13" x14ac:dyDescent="0.25">
      <c r="B24" s="6" t="s">
        <v>175</v>
      </c>
      <c r="D24" s="2">
        <v>0</v>
      </c>
      <c r="E24" s="2">
        <v>-865000</v>
      </c>
      <c r="F24" s="2">
        <f>+D24-E24</f>
        <v>865000</v>
      </c>
      <c r="H24" s="2"/>
      <c r="I24" s="2"/>
      <c r="J24" s="2">
        <v>-865000</v>
      </c>
      <c r="K24" s="2"/>
    </row>
    <row r="25" spans="2:13" x14ac:dyDescent="0.25">
      <c r="B25" s="6" t="s">
        <v>182</v>
      </c>
      <c r="E25" s="2"/>
      <c r="H25" s="2"/>
      <c r="I25" s="2"/>
      <c r="J25" s="2">
        <v>-436917</v>
      </c>
      <c r="K25" s="2"/>
    </row>
    <row r="26" spans="2:13" x14ac:dyDescent="0.25">
      <c r="B26" s="6" t="s">
        <v>174</v>
      </c>
      <c r="D26" s="2">
        <f>SUM(D21:D25)</f>
        <v>31809</v>
      </c>
      <c r="E26" s="2">
        <f>SUM(E21:E25)</f>
        <v>1122385</v>
      </c>
      <c r="F26" s="2">
        <f>+D26-E26</f>
        <v>-1090576</v>
      </c>
      <c r="H26" s="2"/>
      <c r="I26" s="2"/>
      <c r="J26" s="2">
        <f>+H26-I26</f>
        <v>0</v>
      </c>
      <c r="K26" s="2"/>
    </row>
    <row r="27" spans="2:13" x14ac:dyDescent="0.25">
      <c r="J27" s="2">
        <f>SUM(J21:J26)</f>
        <v>1094468</v>
      </c>
      <c r="K27" s="2"/>
    </row>
    <row r="29" spans="2:13" x14ac:dyDescent="0.25">
      <c r="F29" s="16"/>
    </row>
    <row r="30" spans="2:13" x14ac:dyDescent="0.25">
      <c r="B30" t="s">
        <v>206</v>
      </c>
      <c r="M30" s="2"/>
    </row>
    <row r="31" spans="2:13" x14ac:dyDescent="0.25">
      <c r="E31" s="2"/>
      <c r="H31" s="2" t="s">
        <v>207</v>
      </c>
      <c r="I31" s="2"/>
      <c r="J31" s="2">
        <v>0</v>
      </c>
      <c r="K31" s="2">
        <v>90000</v>
      </c>
    </row>
    <row r="32" spans="2:13" x14ac:dyDescent="0.25">
      <c r="E32" s="2"/>
      <c r="H32" s="2" t="s">
        <v>208</v>
      </c>
      <c r="I32" s="2"/>
      <c r="J32" s="2">
        <v>0</v>
      </c>
      <c r="K32" s="2">
        <v>32000</v>
      </c>
    </row>
  </sheetData>
  <customSheetViews>
    <customSheetView guid="{085BBC05-A06C-4038-9C1B-8377F1F75371}" scale="125" fitToPage="1" topLeftCell="A16">
      <selection activeCell="L27" sqref="L27"/>
      <pageMargins left="0.7" right="0.7" top="0.75" bottom="0.75" header="0.3" footer="0.3"/>
      <pageSetup orientation="landscape" r:id="rId1"/>
    </customSheetView>
    <customSheetView guid="{6A8720F2-CB73-4867-9790-A10459BDAD1B}" scale="125" showPageBreaks="1" fitToPage="1" printArea="1" topLeftCell="A16">
      <selection activeCell="L27" sqref="L27"/>
      <pageMargins left="0.7" right="0.7" top="0.75" bottom="0.75" header="0.3" footer="0.3"/>
      <pageSetup orientation="landscape" r:id="rId2"/>
    </customSheetView>
    <customSheetView guid="{A9221A50-FD47-4BC1-8CAD-C5CE55BCF0CE}" scale="125" showPageBreaks="1" fitToPage="1" printArea="1">
      <selection activeCell="N25" sqref="N25"/>
      <pageMargins left="0.7" right="0.7" top="0.75" bottom="0.75" header="0.3" footer="0.3"/>
      <pageSetup orientation="landscape" r:id="rId3"/>
    </customSheetView>
    <customSheetView guid="{B3E74F94-D876-4FEC-91E1-437D2B6F923C}" scale="125" fitToPage="1" topLeftCell="A16">
      <selection activeCell="L27" sqref="L27"/>
      <pageMargins left="0.7" right="0.7" top="0.75" bottom="0.75" header="0.3" footer="0.3"/>
      <pageSetup orientation="landscape" r:id="rId4"/>
    </customSheetView>
  </customSheetViews>
  <pageMargins left="0.7" right="0.7" top="0.75" bottom="0.75" header="0.3" footer="0.3"/>
  <pageSetup orientation="landscape" r:id="rId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Lib Mus Commons</vt:lpstr>
      <vt:lpstr>Water Projects</vt:lpstr>
      <vt:lpstr>Sewer</vt:lpstr>
      <vt:lpstr>Drains</vt:lpstr>
      <vt:lpstr>City Hall</vt:lpstr>
      <vt:lpstr>Streets </vt:lpstr>
      <vt:lpstr>Visitor Amenities</vt:lpstr>
      <vt:lpstr>CIP Meeting</vt:lpstr>
      <vt:lpstr>101 Project</vt:lpstr>
      <vt:lpstr>'101 Project'!Print_Area</vt:lpstr>
      <vt:lpstr>'CIP Meeting'!Print_Area</vt:lpstr>
      <vt:lpstr>'City Hall'!Print_Area</vt:lpstr>
      <vt:lpstr>Drains!Print_Area</vt:lpstr>
      <vt:lpstr>'Lib Mus Commons'!Print_Area</vt:lpstr>
      <vt:lpstr>Sewer!Print_Area</vt:lpstr>
      <vt:lpstr>'Streets '!Print_Area</vt:lpstr>
      <vt:lpstr>'Visitor Amenities'!Print_Area</vt:lpstr>
      <vt:lpstr>'Water Projects'!Print_Area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Rick McClung</cp:lastModifiedBy>
  <cp:lastPrinted>2017-04-06T22:39:56Z</cp:lastPrinted>
  <dcterms:created xsi:type="dcterms:W3CDTF">2012-01-10T19:36:53Z</dcterms:created>
  <dcterms:modified xsi:type="dcterms:W3CDTF">2017-09-12T23:52:58Z</dcterms:modified>
</cp:coreProperties>
</file>